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5" windowWidth="18195" windowHeight="12240" tabRatio="821" activeTab="2"/>
  </bookViews>
  <sheets>
    <sheet name="国" sheetId="14" r:id="rId1"/>
    <sheet name="絵巻" sheetId="11" r:id="rId2"/>
    <sheet name="限定アイテム" sheetId="35" r:id="rId3"/>
    <sheet name="新幹線" sheetId="33" r:id="rId4"/>
    <sheet name="html雛形" sheetId="42" r:id="rId5"/>
    <sheet name="沖縄案" sheetId="45" r:id="rId6"/>
    <sheet name="雛形" sheetId="40" r:id="rId7"/>
    <sheet name="10.10.09" sheetId="44" r:id="rId8"/>
    <sheet name="10.10.02" sheetId="43" r:id="rId9"/>
    <sheet name="10.09.17" sheetId="34" r:id="rId10"/>
    <sheet name="10.09.11" sheetId="41" r:id="rId11"/>
    <sheet name="10.0825" sheetId="31" r:id="rId12"/>
    <sheet name="10.0625" sheetId="27" r:id="rId13"/>
    <sheet name="10.0228" sheetId="17" r:id="rId14"/>
    <sheet name="10.0213" sheetId="15" r:id="rId15"/>
    <sheet name="09.1121" sheetId="7" r:id="rId16"/>
    <sheet name="09.1114" sheetId="5" r:id="rId17"/>
    <sheet name="09.1103" sheetId="3" r:id="rId18"/>
  </sheets>
  <definedNames>
    <definedName name="___xlnm.Print_Area_1">'10.0625'!$A$1:$O$185</definedName>
    <definedName name="__xlnm.Print_Area_1" localSheetId="10">#REF!</definedName>
    <definedName name="__xlnm.Print_Area_1" localSheetId="9">#REF!</definedName>
    <definedName name="__xlnm.Print_Area_1" localSheetId="8">#REF!</definedName>
    <definedName name="__xlnm.Print_Area_1" localSheetId="7">#REF!</definedName>
    <definedName name="__xlnm.Print_Area_1" localSheetId="4">#REF!</definedName>
    <definedName name="__xlnm.Print_Area_1" localSheetId="5">#REF!</definedName>
    <definedName name="__xlnm.Print_Area_1" localSheetId="2">#REF!</definedName>
    <definedName name="__xlnm.Print_Area_1" localSheetId="6">#REF!</definedName>
    <definedName name="__xlnm.Print_Area_1">#REF!</definedName>
    <definedName name="__xlnm.Print_Area_2">'10.0825'!$A$2:$K$118</definedName>
    <definedName name="_xlnm._FilterDatabase" localSheetId="1" hidden="1">絵巻!$B$1:$F$201</definedName>
    <definedName name="_xlnm._FilterDatabase" localSheetId="0" hidden="1">国!$A$1:$O$633</definedName>
    <definedName name="_xlnm.Print_Area" localSheetId="15">'09.1121'!$A$1:$H$81</definedName>
    <definedName name="_xlnm.Print_Area" localSheetId="14">'10.0213'!$A$1:$O$111</definedName>
    <definedName name="_xlnm.Print_Area" localSheetId="13">'10.0228'!$A$1:$K$114</definedName>
    <definedName name="_xlnm.Print_Area" localSheetId="12">'10.0625'!$A$1:$O$185</definedName>
    <definedName name="_xlnm.Print_Area" localSheetId="11">'10.0825'!$B$2:$L$118</definedName>
    <definedName name="_xlnm.Print_Area" localSheetId="10">'10.09.11'!$A$1:$O$133</definedName>
    <definedName name="_xlnm.Print_Area" localSheetId="9">'10.09.17'!$A$1:$M$90</definedName>
    <definedName name="_xlnm.Print_Area" localSheetId="8">'10.10.02'!$A$1:$M$34</definedName>
    <definedName name="_xlnm.Print_Area" localSheetId="7">'10.10.09'!$A$1:$M$62</definedName>
    <definedName name="_xlnm.Print_Area" localSheetId="4">html雛形!$A$1:$J$88</definedName>
    <definedName name="_xlnm.Print_Area" localSheetId="5">沖縄案!$A$1:$M$53</definedName>
    <definedName name="_xlnm.Print_Area" localSheetId="6">雛形!$A$1:$M$75</definedName>
  </definedNames>
  <calcPr calcId="125725"/>
</workbook>
</file>

<file path=xl/calcChain.xml><?xml version="1.0" encoding="utf-8"?>
<calcChain xmlns="http://schemas.openxmlformats.org/spreadsheetml/2006/main">
  <c r="M601" i="14"/>
  <c r="M600"/>
  <c r="M599"/>
  <c r="M598"/>
  <c r="M597"/>
  <c r="M596"/>
  <c r="M595"/>
  <c r="M594"/>
  <c r="M548"/>
  <c r="L48" i="45"/>
  <c r="L49" s="1"/>
  <c r="G37"/>
  <c r="C28"/>
  <c r="J30"/>
  <c r="J31"/>
  <c r="J33"/>
  <c r="J34"/>
  <c r="J35"/>
  <c r="J36"/>
  <c r="J37"/>
  <c r="J38"/>
  <c r="J39"/>
  <c r="J40"/>
  <c r="J41"/>
  <c r="J42"/>
  <c r="J43"/>
  <c r="J46"/>
  <c r="J45"/>
  <c r="F45"/>
  <c r="J44"/>
  <c r="C44"/>
  <c r="G43"/>
  <c r="F42"/>
  <c r="C41"/>
  <c r="G40"/>
  <c r="C38"/>
  <c r="F36"/>
  <c r="C35"/>
  <c r="G34"/>
  <c r="J29"/>
  <c r="F29"/>
  <c r="J28"/>
  <c r="J27"/>
  <c r="G27"/>
  <c r="J26"/>
  <c r="F26"/>
  <c r="J25"/>
  <c r="C25"/>
  <c r="J23"/>
  <c r="J22"/>
  <c r="F22"/>
  <c r="J21"/>
  <c r="C21"/>
  <c r="J20"/>
  <c r="G20"/>
  <c r="J19"/>
  <c r="F19"/>
  <c r="J18"/>
  <c r="J17"/>
  <c r="G17"/>
  <c r="J16"/>
  <c r="F16"/>
  <c r="J15"/>
  <c r="C15"/>
  <c r="J14"/>
  <c r="G14"/>
  <c r="J13"/>
  <c r="F13"/>
  <c r="J12"/>
  <c r="J11"/>
  <c r="G11"/>
  <c r="J10"/>
  <c r="F10"/>
  <c r="J9"/>
  <c r="C9"/>
  <c r="J8"/>
  <c r="G8"/>
  <c r="J7"/>
  <c r="F7"/>
  <c r="J6"/>
  <c r="J5"/>
  <c r="G5"/>
  <c r="J4"/>
  <c r="F4"/>
  <c r="J3"/>
  <c r="J15" i="44"/>
  <c r="J16"/>
  <c r="J17"/>
  <c r="J26"/>
  <c r="J27"/>
  <c r="L61"/>
  <c r="L57"/>
  <c r="C24" i="43"/>
  <c r="E8"/>
  <c r="E9" s="1"/>
  <c r="E23" s="1"/>
  <c r="E24" s="1"/>
  <c r="E26" s="1"/>
  <c r="J33" i="44"/>
  <c r="J34"/>
  <c r="J35"/>
  <c r="J36"/>
  <c r="J37"/>
  <c r="J38"/>
  <c r="J39"/>
  <c r="J40"/>
  <c r="J41"/>
  <c r="J42"/>
  <c r="J43"/>
  <c r="J44"/>
  <c r="J45"/>
  <c r="J46"/>
  <c r="J47"/>
  <c r="J48"/>
  <c r="J49"/>
  <c r="J50"/>
  <c r="J52"/>
  <c r="J53"/>
  <c r="J54"/>
  <c r="J55"/>
  <c r="J32"/>
  <c r="J4"/>
  <c r="J5"/>
  <c r="J6"/>
  <c r="J7"/>
  <c r="J8"/>
  <c r="J9"/>
  <c r="J10"/>
  <c r="J11"/>
  <c r="J12"/>
  <c r="J13"/>
  <c r="J14"/>
  <c r="J18"/>
  <c r="J19"/>
  <c r="J20"/>
  <c r="J21"/>
  <c r="J22"/>
  <c r="J23"/>
  <c r="J25"/>
  <c r="J28"/>
  <c r="J29"/>
  <c r="J30"/>
  <c r="J3"/>
  <c r="F4"/>
  <c r="G5"/>
  <c r="C6"/>
  <c r="F7"/>
  <c r="G8"/>
  <c r="C9"/>
  <c r="F10"/>
  <c r="G30"/>
  <c r="C32"/>
  <c r="F33"/>
  <c r="M411" i="14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338"/>
  <c r="M339"/>
  <c r="M340"/>
  <c r="M341"/>
  <c r="M342"/>
  <c r="M343"/>
  <c r="M344"/>
  <c r="M345"/>
  <c r="M346"/>
  <c r="M347"/>
  <c r="M348"/>
  <c r="M349"/>
  <c r="M350"/>
  <c r="M351"/>
  <c r="M352"/>
  <c r="M353"/>
  <c r="M337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30"/>
  <c r="J23" i="43"/>
  <c r="J21"/>
  <c r="J20"/>
  <c r="J22"/>
  <c r="J19"/>
  <c r="J17"/>
  <c r="J16"/>
  <c r="J15"/>
  <c r="J14"/>
  <c r="J13"/>
  <c r="J12"/>
  <c r="J11"/>
  <c r="J10"/>
  <c r="J9"/>
  <c r="J8"/>
  <c r="J7"/>
  <c r="J6"/>
  <c r="J5"/>
  <c r="J4"/>
  <c r="G67" i="40"/>
  <c r="F66"/>
  <c r="G64"/>
  <c r="F63"/>
  <c r="G61"/>
  <c r="F60"/>
  <c r="G58"/>
  <c r="F57"/>
  <c r="G55"/>
  <c r="F54"/>
  <c r="F50"/>
  <c r="G48"/>
  <c r="F47"/>
  <c r="G45"/>
  <c r="F44"/>
  <c r="G42"/>
  <c r="F41"/>
  <c r="G39"/>
  <c r="F38"/>
  <c r="G36"/>
  <c r="F35"/>
  <c r="G33"/>
  <c r="F32"/>
  <c r="G30"/>
  <c r="F29"/>
  <c r="G27"/>
  <c r="F26"/>
  <c r="F22"/>
  <c r="G20"/>
  <c r="F19"/>
  <c r="G17"/>
  <c r="F16"/>
  <c r="G14"/>
  <c r="F13"/>
  <c r="G11"/>
  <c r="F10"/>
  <c r="G8"/>
  <c r="F7"/>
  <c r="J29" i="43"/>
  <c r="J28"/>
  <c r="J27"/>
  <c r="J26"/>
  <c r="J25"/>
  <c r="J24"/>
  <c r="C9"/>
  <c r="J3"/>
  <c r="G86" i="34"/>
  <c r="J89"/>
  <c r="J88"/>
  <c r="F88"/>
  <c r="J87"/>
  <c r="C87"/>
  <c r="C81"/>
  <c r="I64" i="42"/>
  <c r="I63"/>
  <c r="E63"/>
  <c r="I62"/>
  <c r="I61"/>
  <c r="F61"/>
  <c r="I60"/>
  <c r="E60"/>
  <c r="I59"/>
  <c r="B59"/>
  <c r="I58"/>
  <c r="F58"/>
  <c r="I57"/>
  <c r="I56"/>
  <c r="E56"/>
  <c r="I55"/>
  <c r="I54"/>
  <c r="F54"/>
  <c r="I53"/>
  <c r="E53"/>
  <c r="I52"/>
  <c r="B52"/>
  <c r="I51"/>
  <c r="F51"/>
  <c r="I50"/>
  <c r="I49"/>
  <c r="I48"/>
  <c r="I47"/>
  <c r="E47"/>
  <c r="I46"/>
  <c r="B46"/>
  <c r="I45"/>
  <c r="F45"/>
  <c r="I44"/>
  <c r="I43"/>
  <c r="I42"/>
  <c r="I41"/>
  <c r="I40"/>
  <c r="I39"/>
  <c r="I38"/>
  <c r="I37"/>
  <c r="E37"/>
  <c r="I36"/>
  <c r="B36"/>
  <c r="I35"/>
  <c r="F35"/>
  <c r="I34"/>
  <c r="E34"/>
  <c r="I33"/>
  <c r="B33"/>
  <c r="I32"/>
  <c r="F32"/>
  <c r="I31"/>
  <c r="E31"/>
  <c r="I30"/>
  <c r="B30"/>
  <c r="I29"/>
  <c r="F29"/>
  <c r="I28"/>
  <c r="E28"/>
  <c r="I27"/>
  <c r="B27"/>
  <c r="I25"/>
  <c r="I23"/>
  <c r="E23"/>
  <c r="I22"/>
  <c r="B22"/>
  <c r="I21"/>
  <c r="F21"/>
  <c r="I20"/>
  <c r="E20"/>
  <c r="I19"/>
  <c r="B19"/>
  <c r="I18"/>
  <c r="F18"/>
  <c r="I17"/>
  <c r="E17"/>
  <c r="I16"/>
  <c r="B16"/>
  <c r="I15"/>
  <c r="F15"/>
  <c r="I12"/>
  <c r="E12"/>
  <c r="I11"/>
  <c r="I10"/>
  <c r="F10"/>
  <c r="I9"/>
  <c r="E9"/>
  <c r="I8"/>
  <c r="B8"/>
  <c r="I7"/>
  <c r="F7"/>
  <c r="I6"/>
  <c r="E6"/>
  <c r="I5"/>
  <c r="B5"/>
  <c r="I4"/>
  <c r="I3"/>
  <c r="I2"/>
  <c r="G124" i="41"/>
  <c r="C125"/>
  <c r="G80" i="34"/>
  <c r="C11" i="41"/>
  <c r="C8"/>
  <c r="C5"/>
  <c r="G7"/>
  <c r="G4"/>
  <c r="J7"/>
  <c r="J6"/>
  <c r="F6"/>
  <c r="J5"/>
  <c r="J4"/>
  <c r="J3"/>
  <c r="F3"/>
  <c r="J2"/>
  <c r="G10"/>
  <c r="F9"/>
  <c r="F69" i="40"/>
  <c r="F4"/>
  <c r="M316" i="14"/>
  <c r="M320"/>
  <c r="M321"/>
  <c r="M481"/>
  <c r="M480"/>
  <c r="M479"/>
  <c r="M478"/>
  <c r="M477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361"/>
  <c r="F63" i="41"/>
  <c r="F85"/>
  <c r="F93"/>
  <c r="F109"/>
  <c r="F113"/>
  <c r="F129"/>
  <c r="F126"/>
  <c r="F123"/>
  <c r="F120"/>
  <c r="F117"/>
  <c r="F106"/>
  <c r="F103"/>
  <c r="F100"/>
  <c r="F97"/>
  <c r="F82"/>
  <c r="F79"/>
  <c r="F76"/>
  <c r="F73"/>
  <c r="F70"/>
  <c r="F49"/>
  <c r="F74" i="34"/>
  <c r="F57"/>
  <c r="F48"/>
  <c r="F38"/>
  <c r="F24"/>
  <c r="F13"/>
  <c r="F85"/>
  <c r="F82"/>
  <c r="F79"/>
  <c r="F71"/>
  <c r="F68"/>
  <c r="F64"/>
  <c r="F61"/>
  <c r="F54"/>
  <c r="F35"/>
  <c r="F32"/>
  <c r="F29"/>
  <c r="F21"/>
  <c r="F18"/>
  <c r="F10"/>
  <c r="F7"/>
  <c r="F60" i="41"/>
  <c r="J120"/>
  <c r="J90"/>
  <c r="J67"/>
  <c r="G127"/>
  <c r="G118"/>
  <c r="G95"/>
  <c r="G115"/>
  <c r="G111"/>
  <c r="C128"/>
  <c r="G121"/>
  <c r="G107"/>
  <c r="G104"/>
  <c r="G101"/>
  <c r="G98"/>
  <c r="G91"/>
  <c r="G83"/>
  <c r="G80"/>
  <c r="G77"/>
  <c r="G74"/>
  <c r="G68"/>
  <c r="G61"/>
  <c r="G71"/>
  <c r="J27"/>
  <c r="J28"/>
  <c r="J29"/>
  <c r="J30"/>
  <c r="J131"/>
  <c r="J130"/>
  <c r="J129"/>
  <c r="J128"/>
  <c r="J127"/>
  <c r="J126"/>
  <c r="J125"/>
  <c r="J124"/>
  <c r="J123"/>
  <c r="J122"/>
  <c r="C122"/>
  <c r="J121"/>
  <c r="J119"/>
  <c r="C119"/>
  <c r="J118"/>
  <c r="J117"/>
  <c r="J116"/>
  <c r="C116"/>
  <c r="J115"/>
  <c r="J114"/>
  <c r="J113"/>
  <c r="J112"/>
  <c r="C112"/>
  <c r="J111"/>
  <c r="J110"/>
  <c r="J109"/>
  <c r="J108"/>
  <c r="C108"/>
  <c r="J107"/>
  <c r="J106"/>
  <c r="J105"/>
  <c r="C105"/>
  <c r="J104"/>
  <c r="J103"/>
  <c r="J102"/>
  <c r="C102"/>
  <c r="J101"/>
  <c r="J100"/>
  <c r="J99"/>
  <c r="C99"/>
  <c r="J98"/>
  <c r="J97"/>
  <c r="J96"/>
  <c r="C96"/>
  <c r="J95"/>
  <c r="J94"/>
  <c r="J93"/>
  <c r="J92"/>
  <c r="C92"/>
  <c r="J91"/>
  <c r="J89"/>
  <c r="J88"/>
  <c r="J87"/>
  <c r="J86"/>
  <c r="J85"/>
  <c r="J84"/>
  <c r="C84"/>
  <c r="J83"/>
  <c r="J82"/>
  <c r="J81"/>
  <c r="C81"/>
  <c r="J80"/>
  <c r="J79"/>
  <c r="J78"/>
  <c r="C78"/>
  <c r="J77"/>
  <c r="J76"/>
  <c r="J75"/>
  <c r="C75"/>
  <c r="J74"/>
  <c r="J73"/>
  <c r="J72"/>
  <c r="C72"/>
  <c r="J71"/>
  <c r="J70"/>
  <c r="J69"/>
  <c r="C69"/>
  <c r="J68"/>
  <c r="J66"/>
  <c r="J65"/>
  <c r="J64"/>
  <c r="J63"/>
  <c r="J62"/>
  <c r="J61"/>
  <c r="J60"/>
  <c r="J59"/>
  <c r="C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26"/>
  <c r="J25"/>
  <c r="J24"/>
  <c r="J23"/>
  <c r="J22"/>
  <c r="J21"/>
  <c r="J17"/>
  <c r="J16"/>
  <c r="J15"/>
  <c r="J14"/>
  <c r="J13"/>
  <c r="J12"/>
  <c r="J11"/>
  <c r="J10"/>
  <c r="J9"/>
  <c r="J8"/>
  <c r="J66" i="34"/>
  <c r="G5" i="40"/>
  <c r="C49"/>
  <c r="C43"/>
  <c r="J70"/>
  <c r="J69"/>
  <c r="J68"/>
  <c r="C68"/>
  <c r="J67"/>
  <c r="J66"/>
  <c r="J65"/>
  <c r="C65"/>
  <c r="J64"/>
  <c r="J63"/>
  <c r="J62"/>
  <c r="C62"/>
  <c r="J61"/>
  <c r="J60"/>
  <c r="J59"/>
  <c r="C59"/>
  <c r="J58"/>
  <c r="J57"/>
  <c r="J56"/>
  <c r="C56"/>
  <c r="J55"/>
  <c r="J54"/>
  <c r="J53"/>
  <c r="C53"/>
  <c r="J51"/>
  <c r="J50"/>
  <c r="J49"/>
  <c r="J48"/>
  <c r="J47"/>
  <c r="J46"/>
  <c r="C46"/>
  <c r="J45"/>
  <c r="J44"/>
  <c r="J43"/>
  <c r="J42"/>
  <c r="J41"/>
  <c r="J40"/>
  <c r="C40"/>
  <c r="J39"/>
  <c r="J38"/>
  <c r="J37"/>
  <c r="C37"/>
  <c r="J36"/>
  <c r="J35"/>
  <c r="J34"/>
  <c r="C34"/>
  <c r="J33"/>
  <c r="J32"/>
  <c r="J31"/>
  <c r="C31"/>
  <c r="J30"/>
  <c r="J29"/>
  <c r="J28"/>
  <c r="C28"/>
  <c r="J27"/>
  <c r="J26"/>
  <c r="J25"/>
  <c r="C25"/>
  <c r="J23"/>
  <c r="J22"/>
  <c r="J21"/>
  <c r="C21"/>
  <c r="J20"/>
  <c r="J19"/>
  <c r="J18"/>
  <c r="C18"/>
  <c r="J17"/>
  <c r="J16"/>
  <c r="J15"/>
  <c r="C15"/>
  <c r="J14"/>
  <c r="J13"/>
  <c r="J12"/>
  <c r="C12"/>
  <c r="J11"/>
  <c r="J10"/>
  <c r="J9"/>
  <c r="C9"/>
  <c r="J8"/>
  <c r="J7"/>
  <c r="J6"/>
  <c r="C6"/>
  <c r="J5"/>
  <c r="J4"/>
  <c r="J3"/>
  <c r="J33" i="34"/>
  <c r="J34"/>
  <c r="J35"/>
  <c r="J36"/>
  <c r="J37"/>
  <c r="J38"/>
  <c r="J39"/>
  <c r="J41"/>
  <c r="J40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M3" i="14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"/>
  <c r="C84" i="34"/>
  <c r="G83"/>
  <c r="I4" i="33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3"/>
  <c r="G16" i="34"/>
  <c r="G77"/>
  <c r="G72"/>
  <c r="G69"/>
  <c r="G62"/>
  <c r="G59"/>
  <c r="G55"/>
  <c r="G52"/>
  <c r="G46"/>
  <c r="G36"/>
  <c r="G33"/>
  <c r="G30"/>
  <c r="G22"/>
  <c r="G19"/>
  <c r="G11"/>
  <c r="G8"/>
  <c r="K3" i="14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8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2"/>
  <c r="J4" i="34"/>
  <c r="J5"/>
  <c r="J6"/>
  <c r="J7"/>
  <c r="J8"/>
  <c r="J9"/>
  <c r="J10"/>
  <c r="J11"/>
  <c r="J12"/>
  <c r="J13"/>
  <c r="J16"/>
  <c r="J17"/>
  <c r="J18"/>
  <c r="J19"/>
  <c r="J20"/>
  <c r="J21"/>
  <c r="J22"/>
  <c r="J23"/>
  <c r="J24"/>
  <c r="J26"/>
  <c r="J28"/>
  <c r="J29"/>
  <c r="J30"/>
  <c r="J31"/>
  <c r="J32"/>
  <c r="J3"/>
  <c r="H4" i="3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3"/>
  <c r="C67" i="34"/>
  <c r="C78"/>
  <c r="C73"/>
  <c r="C70"/>
  <c r="C47"/>
  <c r="C60"/>
  <c r="C53"/>
  <c r="C34"/>
  <c r="C28"/>
  <c r="C23"/>
  <c r="C9"/>
  <c r="C17"/>
  <c r="C20"/>
  <c r="C6"/>
  <c r="C37"/>
  <c r="C31"/>
  <c r="E602" i="14"/>
  <c r="E594"/>
  <c r="E519"/>
  <c r="E474"/>
  <c r="E430"/>
  <c r="E411"/>
  <c r="E361"/>
  <c r="E323"/>
  <c r="E291"/>
  <c r="E238"/>
  <c r="E101"/>
  <c r="E29"/>
  <c r="E2"/>
  <c r="D602"/>
  <c r="D594"/>
  <c r="D519"/>
  <c r="D474"/>
  <c r="D430"/>
  <c r="D411"/>
  <c r="D361"/>
  <c r="D323"/>
  <c r="D291"/>
  <c r="D238"/>
  <c r="D101"/>
  <c r="D29"/>
  <c r="D2"/>
  <c r="C602"/>
  <c r="C594"/>
  <c r="C519"/>
  <c r="C474"/>
  <c r="C430"/>
  <c r="C411"/>
  <c r="C361"/>
  <c r="C323"/>
  <c r="C291"/>
  <c r="C238"/>
  <c r="C101"/>
  <c r="C29"/>
  <c r="C2"/>
  <c r="M475"/>
  <c r="M476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474"/>
  <c r="C25" i="31"/>
  <c r="C28"/>
  <c r="C52"/>
  <c r="C58"/>
  <c r="C62"/>
  <c r="C70"/>
  <c r="C74"/>
  <c r="C77"/>
  <c r="C80"/>
  <c r="C84"/>
  <c r="M360" i="14"/>
  <c r="M359"/>
  <c r="M358"/>
  <c r="M357"/>
  <c r="M356"/>
  <c r="M355"/>
  <c r="M354"/>
  <c r="C151" i="27"/>
  <c r="C139"/>
  <c r="C115"/>
  <c r="C111"/>
  <c r="C108"/>
  <c r="C104"/>
  <c r="C101"/>
  <c r="C68"/>
  <c r="C61"/>
  <c r="C49"/>
  <c r="C30"/>
  <c r="C24"/>
  <c r="C21"/>
  <c r="C12"/>
  <c r="C9"/>
  <c r="C6"/>
  <c r="M520" i="14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19"/>
  <c r="M290"/>
  <c r="M289"/>
  <c r="M288"/>
  <c r="M287"/>
  <c r="M286"/>
  <c r="M285"/>
  <c r="M284"/>
  <c r="M283"/>
  <c r="M282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30"/>
  <c r="M31"/>
  <c r="M32"/>
  <c r="M33"/>
  <c r="M34"/>
  <c r="M35"/>
  <c r="M36"/>
  <c r="M37"/>
  <c r="M38"/>
  <c r="M39"/>
  <c r="M29"/>
  <c r="S17" i="15"/>
  <c r="R17"/>
  <c r="D79" i="7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3"/>
  <c r="C5" i="5"/>
  <c r="C6"/>
  <c r="C10"/>
  <c r="C14"/>
  <c r="C16"/>
  <c r="C17"/>
  <c r="C18"/>
  <c r="C21"/>
  <c r="C22"/>
  <c r="C23"/>
  <c r="C24"/>
  <c r="C29"/>
  <c r="C31"/>
  <c r="C33"/>
  <c r="C3"/>
  <c r="C4"/>
  <c r="C37"/>
  <c r="C38"/>
  <c r="C39"/>
  <c r="C2"/>
  <c r="F39" i="45" l="1"/>
  <c r="D603" i="14"/>
  <c r="C603"/>
  <c r="E603"/>
</calcChain>
</file>

<file path=xl/sharedStrings.xml><?xml version="1.0" encoding="utf-8"?>
<sst xmlns="http://schemas.openxmlformats.org/spreadsheetml/2006/main" count="6298" uniqueCount="2548">
  <si>
    <t>日本海東北自動車道</t>
    <rPh sb="0" eb="3">
      <t>ニホンカイ</t>
    </rPh>
    <rPh sb="3" eb="5">
      <t>トウホク</t>
    </rPh>
    <rPh sb="5" eb="8">
      <t>ジドウシャ</t>
    </rPh>
    <rPh sb="8" eb="9">
      <t>ドウ</t>
    </rPh>
    <phoneticPr fontId="3"/>
  </si>
  <si>
    <t>磐越道・新潟中央出口・会津若松　方面</t>
    <rPh sb="0" eb="3">
      <t>バンエツドウ</t>
    </rPh>
    <rPh sb="4" eb="6">
      <t>ニイガタ</t>
    </rPh>
    <rPh sb="6" eb="8">
      <t>チュウオウ</t>
    </rPh>
    <rPh sb="8" eb="10">
      <t>デグチ</t>
    </rPh>
    <rPh sb="11" eb="15">
      <t>アイヅワカマツ</t>
    </rPh>
    <rPh sb="16" eb="18">
      <t>ホウメン</t>
    </rPh>
    <phoneticPr fontId="3"/>
  </si>
  <si>
    <t>磐越自動車道</t>
    <rPh sb="0" eb="2">
      <t>バンエツ</t>
    </rPh>
    <rPh sb="2" eb="6">
      <t>ジドウシャドウ</t>
    </rPh>
    <phoneticPr fontId="3"/>
  </si>
  <si>
    <t>郡山JCT</t>
    <rPh sb="0" eb="2">
      <t>コオリヤマ</t>
    </rPh>
    <phoneticPr fontId="3"/>
  </si>
  <si>
    <t>本宮・仙台　方面</t>
    <rPh sb="0" eb="2">
      <t>モトミヤ</t>
    </rPh>
    <rPh sb="3" eb="5">
      <t>センダイ</t>
    </rPh>
    <rPh sb="6" eb="8">
      <t>ホウメン</t>
    </rPh>
    <phoneticPr fontId="3"/>
  </si>
  <si>
    <t>国見IC</t>
    <rPh sb="0" eb="2">
      <t>クニミ</t>
    </rPh>
    <phoneticPr fontId="3"/>
  </si>
  <si>
    <t>東北自動車道</t>
    <rPh sb="0" eb="2">
      <t>トウホク</t>
    </rPh>
    <rPh sb="2" eb="6">
      <t>ジドウシャドウ</t>
    </rPh>
    <phoneticPr fontId="3"/>
  </si>
  <si>
    <t>相馬市</t>
    <rPh sb="0" eb="3">
      <t>ソウマシ</t>
    </rPh>
    <phoneticPr fontId="3"/>
  </si>
  <si>
    <t>常磐富岡IC</t>
    <rPh sb="0" eb="2">
      <t>ジョウバン</t>
    </rPh>
    <rPh sb="2" eb="4">
      <t>トミオカ</t>
    </rPh>
    <phoneticPr fontId="3"/>
  </si>
  <si>
    <t>国道6号線</t>
    <rPh sb="0" eb="2">
      <t>コクドウ</t>
    </rPh>
    <rPh sb="3" eb="5">
      <t>ゴウセン</t>
    </rPh>
    <phoneticPr fontId="3"/>
  </si>
  <si>
    <t>国道349・113・6号線</t>
    <rPh sb="0" eb="2">
      <t>コクドウ</t>
    </rPh>
    <rPh sb="11" eb="13">
      <t>ゴウセン</t>
    </rPh>
    <phoneticPr fontId="3"/>
  </si>
  <si>
    <t>いわきJCT</t>
    <phoneticPr fontId="3"/>
  </si>
  <si>
    <t>常磐自動車道</t>
    <rPh sb="0" eb="2">
      <t>ジョウバン</t>
    </rPh>
    <rPh sb="2" eb="6">
      <t>ジドウシャドウ</t>
    </rPh>
    <phoneticPr fontId="3"/>
  </si>
  <si>
    <t>磐越道・いわき三和・郡山　方面</t>
    <rPh sb="0" eb="3">
      <t>バンエツドウ</t>
    </rPh>
    <rPh sb="7" eb="9">
      <t>サンワ</t>
    </rPh>
    <rPh sb="10" eb="12">
      <t>コオリヤマ</t>
    </rPh>
    <rPh sb="13" eb="15">
      <t>ホウメン</t>
    </rPh>
    <phoneticPr fontId="3"/>
  </si>
  <si>
    <t>東北道・仙台・東京　方面</t>
    <rPh sb="0" eb="3">
      <t>トウホクドウ</t>
    </rPh>
    <rPh sb="4" eb="6">
      <t>センダイ</t>
    </rPh>
    <rPh sb="7" eb="9">
      <t>トウキョウ</t>
    </rPh>
    <rPh sb="10" eb="12">
      <t>ホウメン</t>
    </rPh>
    <phoneticPr fontId="3"/>
  </si>
  <si>
    <t>郡山・東京　方面</t>
    <rPh sb="0" eb="2">
      <t>コオリヤマ</t>
    </rPh>
    <rPh sb="3" eb="5">
      <t>トウキョウ</t>
    </rPh>
    <rPh sb="6" eb="8">
      <t>ホウメン</t>
    </rPh>
    <phoneticPr fontId="3"/>
  </si>
  <si>
    <t>川口JCT</t>
    <rPh sb="0" eb="2">
      <t>カワグチ</t>
    </rPh>
    <phoneticPr fontId="3"/>
  </si>
  <si>
    <t>首都高・銀座・東領家　方面</t>
    <rPh sb="0" eb="3">
      <t>シュトコウ</t>
    </rPh>
    <rPh sb="4" eb="6">
      <t>ギンザ</t>
    </rPh>
    <rPh sb="7" eb="8">
      <t>ヒガシ</t>
    </rPh>
    <rPh sb="8" eb="10">
      <t>リョウケ</t>
    </rPh>
    <rPh sb="11" eb="13">
      <t>ホウメン</t>
    </rPh>
    <phoneticPr fontId="3"/>
  </si>
  <si>
    <t>渋川</t>
    <rPh sb="0" eb="2">
      <t>シブカワ</t>
    </rPh>
    <phoneticPr fontId="3"/>
  </si>
  <si>
    <t>沼田</t>
    <rPh sb="0" eb="2">
      <t>ヌマタ</t>
    </rPh>
    <phoneticPr fontId="3"/>
  </si>
  <si>
    <t>魚沼</t>
    <rPh sb="0" eb="2">
      <t>ウオヌマ</t>
    </rPh>
    <phoneticPr fontId="3"/>
  </si>
  <si>
    <t>小千谷</t>
    <rPh sb="0" eb="3">
      <t>オヂヤ</t>
    </rPh>
    <phoneticPr fontId="3"/>
  </si>
  <si>
    <t>長岡</t>
    <rPh sb="0" eb="2">
      <t>ナガオカ</t>
    </rPh>
    <phoneticPr fontId="3"/>
  </si>
  <si>
    <t>上越</t>
    <rPh sb="0" eb="2">
      <t>ジョウエツ</t>
    </rPh>
    <phoneticPr fontId="3"/>
  </si>
  <si>
    <t>糸魚川</t>
    <rPh sb="0" eb="3">
      <t>イトイガワ</t>
    </rPh>
    <phoneticPr fontId="3"/>
  </si>
  <si>
    <t>燕・三条</t>
    <rPh sb="0" eb="1">
      <t>ツバメ</t>
    </rPh>
    <rPh sb="2" eb="4">
      <t>サンジョウ</t>
    </rPh>
    <phoneticPr fontId="3"/>
  </si>
  <si>
    <t>巻</t>
    <rPh sb="0" eb="1">
      <t>マキ</t>
    </rPh>
    <phoneticPr fontId="3"/>
  </si>
  <si>
    <t>白根</t>
    <rPh sb="0" eb="2">
      <t>シラネ</t>
    </rPh>
    <phoneticPr fontId="3"/>
  </si>
  <si>
    <t>佐渡</t>
    <rPh sb="0" eb="2">
      <t>サド</t>
    </rPh>
    <phoneticPr fontId="3"/>
  </si>
  <si>
    <t>少し白根方面に行く</t>
    <rPh sb="0" eb="1">
      <t>スコ</t>
    </rPh>
    <rPh sb="2" eb="4">
      <t>シラネ</t>
    </rPh>
    <rPh sb="4" eb="6">
      <t>ホウメン</t>
    </rPh>
    <rPh sb="7" eb="8">
      <t>イ</t>
    </rPh>
    <phoneticPr fontId="3"/>
  </si>
  <si>
    <t>新潟</t>
    <rPh sb="0" eb="2">
      <t>ニイガタ</t>
    </rPh>
    <phoneticPr fontId="3"/>
  </si>
  <si>
    <t>新津</t>
    <rPh sb="0" eb="2">
      <t>ニイツ</t>
    </rPh>
    <phoneticPr fontId="3"/>
  </si>
  <si>
    <t>豊栄</t>
    <rPh sb="0" eb="2">
      <t>トヨサカ</t>
    </rPh>
    <phoneticPr fontId="3"/>
  </si>
  <si>
    <t>新発田</t>
    <rPh sb="0" eb="3">
      <t>シバタ</t>
    </rPh>
    <phoneticPr fontId="3"/>
  </si>
  <si>
    <t>村上</t>
    <rPh sb="0" eb="2">
      <t>ムラカミ</t>
    </rPh>
    <phoneticPr fontId="3"/>
  </si>
  <si>
    <t>奥会津</t>
    <rPh sb="0" eb="1">
      <t>オク</t>
    </rPh>
    <rPh sb="1" eb="3">
      <t>アイヅ</t>
    </rPh>
    <phoneticPr fontId="3"/>
  </si>
  <si>
    <t>会津若松</t>
    <rPh sb="0" eb="4">
      <t>アイヅワカマツ</t>
    </rPh>
    <phoneticPr fontId="3"/>
  </si>
  <si>
    <t>喜多方</t>
    <rPh sb="0" eb="3">
      <t>キタカタ</t>
    </rPh>
    <phoneticPr fontId="3"/>
  </si>
  <si>
    <t>郡山・安曇</t>
    <rPh sb="0" eb="2">
      <t>コオリヤマ</t>
    </rPh>
    <rPh sb="3" eb="5">
      <t>アヅミ</t>
    </rPh>
    <phoneticPr fontId="3"/>
  </si>
  <si>
    <t>二本松</t>
    <rPh sb="0" eb="3">
      <t>ニホンマツ</t>
    </rPh>
    <phoneticPr fontId="3"/>
  </si>
  <si>
    <t>福島・伊達</t>
    <rPh sb="0" eb="2">
      <t>フクシマ</t>
    </rPh>
    <rPh sb="3" eb="5">
      <t>ダテ</t>
    </rPh>
    <phoneticPr fontId="3"/>
  </si>
  <si>
    <t>白石・角田</t>
    <rPh sb="0" eb="2">
      <t>シライシ</t>
    </rPh>
    <rPh sb="3" eb="5">
      <t>ツノダ</t>
    </rPh>
    <phoneticPr fontId="3"/>
  </si>
  <si>
    <t>相馬</t>
    <rPh sb="0" eb="2">
      <t>ソウマ</t>
    </rPh>
    <phoneticPr fontId="3"/>
  </si>
  <si>
    <t>田村</t>
    <rPh sb="0" eb="2">
      <t>タムラ</t>
    </rPh>
    <phoneticPr fontId="3"/>
  </si>
  <si>
    <t>遠野・川前</t>
    <rPh sb="0" eb="2">
      <t>トオノ</t>
    </rPh>
    <rPh sb="3" eb="5">
      <t>カワマエ</t>
    </rPh>
    <phoneticPr fontId="3"/>
  </si>
  <si>
    <t>いわき</t>
    <phoneticPr fontId="3"/>
  </si>
  <si>
    <t>中田</t>
    <rPh sb="0" eb="2">
      <t>ナカタ</t>
    </rPh>
    <phoneticPr fontId="3"/>
  </si>
  <si>
    <t>須賀川</t>
    <rPh sb="0" eb="3">
      <t>スカガワ</t>
    </rPh>
    <phoneticPr fontId="3"/>
  </si>
  <si>
    <t>白河</t>
    <rPh sb="0" eb="2">
      <t>シラカワ</t>
    </rPh>
    <phoneticPr fontId="3"/>
  </si>
  <si>
    <t>★郡山東IC</t>
    <rPh sb="1" eb="3">
      <t>コオリヤマ</t>
    </rPh>
    <rPh sb="3" eb="4">
      <t>ヒガシ</t>
    </rPh>
    <phoneticPr fontId="3"/>
  </si>
  <si>
    <t>★小千谷IC</t>
    <rPh sb="1" eb="4">
      <t>オヂヤ</t>
    </rPh>
    <phoneticPr fontId="3"/>
  </si>
  <si>
    <t>★燕三条IC</t>
    <rPh sb="1" eb="2">
      <t>ツバメ</t>
    </rPh>
    <rPh sb="2" eb="4">
      <t>サンジョウ</t>
    </rPh>
    <phoneticPr fontId="3"/>
  </si>
  <si>
    <t>★新潟亀田IC・新潟空港IC
  取れなかったら後で</t>
    <rPh sb="1" eb="3">
      <t>ニイガタ</t>
    </rPh>
    <rPh sb="3" eb="5">
      <t>カメダ</t>
    </rPh>
    <rPh sb="8" eb="10">
      <t>ニイガタ</t>
    </rPh>
    <rPh sb="10" eb="12">
      <t>クウコウ</t>
    </rPh>
    <rPh sb="17" eb="18">
      <t>ト</t>
    </rPh>
    <rPh sb="24" eb="25">
      <t>アト</t>
    </rPh>
    <phoneticPr fontId="3"/>
  </si>
  <si>
    <t>発</t>
    <rPh sb="0" eb="1">
      <t>ハツ</t>
    </rPh>
    <phoneticPr fontId="3"/>
  </si>
  <si>
    <t>経路</t>
    <rPh sb="0" eb="2">
      <t>ケイロ</t>
    </rPh>
    <phoneticPr fontId="3"/>
  </si>
  <si>
    <t>取得国</t>
    <rPh sb="0" eb="2">
      <t>シュトク</t>
    </rPh>
    <rPh sb="2" eb="3">
      <t>コク</t>
    </rPh>
    <phoneticPr fontId="3"/>
  </si>
  <si>
    <t>ピンポイント※注意</t>
    <rPh sb="7" eb="9">
      <t>チュウイ</t>
    </rPh>
    <phoneticPr fontId="3"/>
  </si>
  <si>
    <t>★豊栄</t>
    <rPh sb="1" eb="3">
      <t>ホウエイ</t>
    </rPh>
    <phoneticPr fontId="3"/>
  </si>
  <si>
    <t>★角田岬にて</t>
    <rPh sb="1" eb="3">
      <t>ツノダ</t>
    </rPh>
    <rPh sb="3" eb="4">
      <t>ミサキ</t>
    </rPh>
    <phoneticPr fontId="3"/>
  </si>
  <si>
    <t>★西会津PA</t>
    <rPh sb="1" eb="4">
      <t>ニシアイヅ</t>
    </rPh>
    <phoneticPr fontId="3"/>
  </si>
  <si>
    <t>★会津坂下IC</t>
    <rPh sb="1" eb="3">
      <t>アイヅ</t>
    </rPh>
    <rPh sb="3" eb="5">
      <t>サカシタ</t>
    </rPh>
    <phoneticPr fontId="3"/>
  </si>
  <si>
    <t>★猪苗代湖</t>
    <rPh sb="1" eb="5">
      <t>イナワシロコ</t>
    </rPh>
    <phoneticPr fontId="3"/>
  </si>
  <si>
    <t>項番</t>
    <rPh sb="0" eb="2">
      <t>コウバン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</si>
  <si>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</si>
  <si>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</si>
  <si>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</si>
  <si>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</si>
  <si>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</si>
  <si>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</si>
  <si>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陸奥国</t>
  </si>
  <si>
    <t>陸中国</t>
  </si>
  <si>
    <t>陸前国</t>
  </si>
  <si>
    <t>磐城国</t>
  </si>
  <si>
    <t>羽後国</t>
  </si>
  <si>
    <t>羽前国</t>
  </si>
  <si>
    <t>岩代国</t>
  </si>
  <si>
    <t>むつ</t>
  </si>
  <si>
    <t>三沢</t>
  </si>
  <si>
    <t>八戸</t>
  </si>
  <si>
    <t>野内・田代平</t>
  </si>
  <si>
    <t>十和田</t>
  </si>
  <si>
    <t>五所川原</t>
  </si>
  <si>
    <t>青森</t>
  </si>
  <si>
    <t>新城・浪岡</t>
  </si>
  <si>
    <t>三戸</t>
  </si>
  <si>
    <t>平川</t>
  </si>
  <si>
    <t>弘前</t>
  </si>
  <si>
    <t>つがる</t>
  </si>
  <si>
    <t>二戸</t>
  </si>
  <si>
    <t>久慈</t>
  </si>
  <si>
    <t>雫石・八幡平</t>
  </si>
  <si>
    <t>玉山</t>
  </si>
  <si>
    <t>盛岡</t>
  </si>
  <si>
    <t>紫波・都南</t>
  </si>
  <si>
    <t>釜石・遠野</t>
  </si>
  <si>
    <t>花巻</t>
  </si>
  <si>
    <t>北上</t>
  </si>
  <si>
    <t>水沢</t>
  </si>
  <si>
    <t>一関</t>
  </si>
  <si>
    <t>大船渡</t>
  </si>
  <si>
    <t>気仙沼</t>
  </si>
  <si>
    <t>栗原・登米</t>
  </si>
  <si>
    <t>大崎</t>
  </si>
  <si>
    <t>石巻</t>
  </si>
  <si>
    <t>泉</t>
  </si>
  <si>
    <t>高砂</t>
  </si>
  <si>
    <t>仙台</t>
  </si>
  <si>
    <t>六郷</t>
  </si>
  <si>
    <t>秋保・太白山</t>
  </si>
  <si>
    <t>名取</t>
  </si>
  <si>
    <t>白石・角田</t>
  </si>
  <si>
    <t>鹿角</t>
  </si>
  <si>
    <t>能代</t>
  </si>
  <si>
    <t>仙北・大曲</t>
  </si>
  <si>
    <t>男鹿</t>
  </si>
  <si>
    <t>飯島</t>
  </si>
  <si>
    <t>秋田</t>
  </si>
  <si>
    <t>和田</t>
  </si>
  <si>
    <t>下浜</t>
  </si>
  <si>
    <t>横手</t>
  </si>
  <si>
    <t>本荘</t>
  </si>
  <si>
    <t>湯沢</t>
  </si>
  <si>
    <t>新庄</t>
  </si>
  <si>
    <t>尾花沢</t>
  </si>
  <si>
    <t>東根・天童</t>
  </si>
  <si>
    <t>鶴岡</t>
  </si>
  <si>
    <t>寒河江</t>
  </si>
  <si>
    <t>南陽・上山</t>
  </si>
  <si>
    <t>長井</t>
  </si>
  <si>
    <t>米沢</t>
  </si>
  <si>
    <t>相馬</t>
  </si>
  <si>
    <t>田村</t>
  </si>
  <si>
    <t>中田</t>
  </si>
  <si>
    <t>遠野・川前</t>
  </si>
  <si>
    <t>いわき</t>
  </si>
  <si>
    <t>白河</t>
  </si>
  <si>
    <t>福島・伊達</t>
  </si>
  <si>
    <t>二本松</t>
  </si>
  <si>
    <t>喜多方</t>
  </si>
  <si>
    <t>郡山・安積</t>
  </si>
  <si>
    <t>会津若松</t>
  </si>
  <si>
    <t>須賀川</t>
  </si>
  <si>
    <t>奥会津</t>
  </si>
  <si>
    <t>交通手段</t>
    <rPh sb="0" eb="2">
      <t>コウツウ</t>
    </rPh>
    <rPh sb="2" eb="4">
      <t>シュダン</t>
    </rPh>
    <phoneticPr fontId="3"/>
  </si>
  <si>
    <t>仙台</t>
    <rPh sb="0" eb="2">
      <t>センダイ</t>
    </rPh>
    <phoneticPr fontId="3"/>
  </si>
  <si>
    <t>名取</t>
    <rPh sb="0" eb="2">
      <t>ナトリ</t>
    </rPh>
    <phoneticPr fontId="3"/>
  </si>
  <si>
    <t>東北新幹線</t>
    <rPh sb="0" eb="2">
      <t>トウホク</t>
    </rPh>
    <rPh sb="2" eb="5">
      <t>シンカンセン</t>
    </rPh>
    <phoneticPr fontId="3"/>
  </si>
  <si>
    <t>福島駅</t>
    <rPh sb="0" eb="2">
      <t>フクシマ</t>
    </rPh>
    <rPh sb="2" eb="3">
      <t>エキ</t>
    </rPh>
    <phoneticPr fontId="3"/>
  </si>
  <si>
    <t>秋保・太白山</t>
    <rPh sb="0" eb="2">
      <t>アキホ</t>
    </rPh>
    <rPh sb="3" eb="5">
      <t>タイハク</t>
    </rPh>
    <rPh sb="5" eb="6">
      <t>サン</t>
    </rPh>
    <phoneticPr fontId="3"/>
  </si>
  <si>
    <t>仙台駅</t>
    <rPh sb="0" eb="2">
      <t>センダイ</t>
    </rPh>
    <rPh sb="2" eb="3">
      <t>エキ</t>
    </rPh>
    <phoneticPr fontId="3"/>
  </si>
  <si>
    <t>取得ポイント</t>
    <rPh sb="0" eb="2">
      <t>シュトク</t>
    </rPh>
    <phoneticPr fontId="3"/>
  </si>
  <si>
    <t>郡山駅</t>
    <rPh sb="0" eb="2">
      <t>コオリヤマ</t>
    </rPh>
    <rPh sb="2" eb="3">
      <t>エキ</t>
    </rPh>
    <phoneticPr fontId="3"/>
  </si>
  <si>
    <t>白石蔵王駅</t>
    <rPh sb="0" eb="2">
      <t>シライシ</t>
    </rPh>
    <rPh sb="2" eb="4">
      <t>ザオウ</t>
    </rPh>
    <rPh sb="4" eb="5">
      <t>エキ</t>
    </rPh>
    <phoneticPr fontId="3"/>
  </si>
  <si>
    <t>六郷</t>
    <rPh sb="0" eb="2">
      <t>ロクゴウ</t>
    </rPh>
    <phoneticPr fontId="3"/>
  </si>
  <si>
    <t>白石蔵王-仙台間</t>
    <rPh sb="0" eb="2">
      <t>シライシ</t>
    </rPh>
    <rPh sb="2" eb="4">
      <t>ザオウ</t>
    </rPh>
    <rPh sb="5" eb="7">
      <t>センダイ</t>
    </rPh>
    <rPh sb="7" eb="8">
      <t>カン</t>
    </rPh>
    <phoneticPr fontId="3"/>
  </si>
  <si>
    <t>古川IC</t>
    <rPh sb="0" eb="2">
      <t>フルカワ</t>
    </rPh>
    <phoneticPr fontId="3"/>
  </si>
  <si>
    <t>泉</t>
    <rPh sb="0" eb="1">
      <t>イズミ</t>
    </rPh>
    <phoneticPr fontId="3"/>
  </si>
  <si>
    <t>塩竃・松島</t>
  </si>
  <si>
    <t>塩竃・松島</t>
    <rPh sb="0" eb="2">
      <t>シオガマ</t>
    </rPh>
    <rPh sb="3" eb="5">
      <t>マツシマ</t>
    </rPh>
    <phoneticPr fontId="3"/>
  </si>
  <si>
    <t>大崎</t>
    <rPh sb="0" eb="2">
      <t>オオサキ</t>
    </rPh>
    <phoneticPr fontId="3"/>
  </si>
  <si>
    <t>石巻</t>
    <rPh sb="0" eb="2">
      <t>イシノマキ</t>
    </rPh>
    <phoneticPr fontId="3"/>
  </si>
  <si>
    <t>高砂</t>
    <rPh sb="0" eb="2">
      <t>タカサゴ</t>
    </rPh>
    <phoneticPr fontId="3"/>
  </si>
  <si>
    <t>白石蔵王-仙台間　※後取り可</t>
    <rPh sb="0" eb="2">
      <t>シライシ</t>
    </rPh>
    <rPh sb="2" eb="4">
      <t>ザオウ</t>
    </rPh>
    <rPh sb="5" eb="7">
      <t>センダイ</t>
    </rPh>
    <rPh sb="7" eb="8">
      <t>カン</t>
    </rPh>
    <rPh sb="10" eb="11">
      <t>アト</t>
    </rPh>
    <rPh sb="11" eb="12">
      <t>ド</t>
    </rPh>
    <rPh sb="13" eb="14">
      <t>カ</t>
    </rPh>
    <phoneticPr fontId="3"/>
  </si>
  <si>
    <t>東北道</t>
    <rPh sb="0" eb="3">
      <t>トウホクドウ</t>
    </rPh>
    <phoneticPr fontId="3"/>
  </si>
  <si>
    <t>国道108号</t>
    <rPh sb="0" eb="2">
      <t>コクドウ</t>
    </rPh>
    <rPh sb="5" eb="6">
      <t>ゴウ</t>
    </rPh>
    <phoneticPr fontId="3"/>
  </si>
  <si>
    <t>三陸自動車道</t>
    <rPh sb="0" eb="2">
      <t>サンリク</t>
    </rPh>
    <rPh sb="2" eb="6">
      <t>ジドウシャドウ</t>
    </rPh>
    <phoneticPr fontId="3"/>
  </si>
  <si>
    <t>経由</t>
    <rPh sb="0" eb="2">
      <t>ケイユ</t>
    </rPh>
    <phoneticPr fontId="3"/>
  </si>
  <si>
    <t>仙台南部有料道路　長町IC</t>
    <rPh sb="0" eb="2">
      <t>センダイ</t>
    </rPh>
    <rPh sb="2" eb="4">
      <t>ナンブ</t>
    </rPh>
    <rPh sb="4" eb="6">
      <t>ユウリョウ</t>
    </rPh>
    <rPh sb="6" eb="8">
      <t>ドウロ</t>
    </rPh>
    <rPh sb="9" eb="11">
      <t>ナガマチ</t>
    </rPh>
    <phoneticPr fontId="3"/>
  </si>
  <si>
    <t>山形</t>
    <rPh sb="0" eb="2">
      <t>ヤマガタ</t>
    </rPh>
    <phoneticPr fontId="3"/>
  </si>
  <si>
    <t>米沢市</t>
    <rPh sb="0" eb="3">
      <t>ヨネザワシ</t>
    </rPh>
    <phoneticPr fontId="3"/>
  </si>
  <si>
    <t>南陽・上山</t>
    <rPh sb="0" eb="2">
      <t>ナンヨウ</t>
    </rPh>
    <rPh sb="3" eb="5">
      <t>カミヤマ</t>
    </rPh>
    <phoneticPr fontId="3"/>
  </si>
  <si>
    <t>米沢</t>
    <rPh sb="0" eb="2">
      <t>ヨネザワ</t>
    </rPh>
    <phoneticPr fontId="3"/>
  </si>
  <si>
    <t>山形自動車道　山形JCT</t>
    <rPh sb="0" eb="2">
      <t>ヤマガタ</t>
    </rPh>
    <rPh sb="2" eb="6">
      <t>ジドウシャドウ</t>
    </rPh>
    <rPh sb="7" eb="9">
      <t>ヤマガタ</t>
    </rPh>
    <phoneticPr fontId="3"/>
  </si>
  <si>
    <t>山形</t>
    <phoneticPr fontId="3"/>
  </si>
  <si>
    <t>長井市</t>
    <rPh sb="0" eb="3">
      <t>ナガイシ</t>
    </rPh>
    <phoneticPr fontId="3"/>
  </si>
  <si>
    <t>寒河江市</t>
    <rPh sb="0" eb="1">
      <t>サム</t>
    </rPh>
    <rPh sb="1" eb="2">
      <t>カワ</t>
    </rPh>
    <rPh sb="2" eb="3">
      <t>エ</t>
    </rPh>
    <rPh sb="3" eb="4">
      <t>シ</t>
    </rPh>
    <phoneticPr fontId="3"/>
  </si>
  <si>
    <t>東根・天童</t>
    <rPh sb="0" eb="2">
      <t>ヒガシネ</t>
    </rPh>
    <rPh sb="3" eb="5">
      <t>テンドウ</t>
    </rPh>
    <phoneticPr fontId="3"/>
  </si>
  <si>
    <t>村山市</t>
    <rPh sb="0" eb="3">
      <t>ムラヤマシ</t>
    </rPh>
    <phoneticPr fontId="3"/>
  </si>
  <si>
    <t>尾花沢</t>
    <rPh sb="0" eb="3">
      <t>オバナザワ</t>
    </rPh>
    <phoneticPr fontId="3"/>
  </si>
  <si>
    <t>新庄市</t>
    <rPh sb="0" eb="3">
      <t>シンジョウシ</t>
    </rPh>
    <phoneticPr fontId="3"/>
  </si>
  <si>
    <t>新庄</t>
    <rPh sb="0" eb="2">
      <t>シンジョウ</t>
    </rPh>
    <phoneticPr fontId="3"/>
  </si>
  <si>
    <t>鶴岡</t>
    <rPh sb="0" eb="2">
      <t>ツルオカ</t>
    </rPh>
    <phoneticPr fontId="3"/>
  </si>
  <si>
    <t>酒田</t>
  </si>
  <si>
    <t>酒田</t>
    <rPh sb="0" eb="2">
      <t>サカタ</t>
    </rPh>
    <phoneticPr fontId="3"/>
  </si>
  <si>
    <t>酒田市</t>
    <rPh sb="0" eb="3">
      <t>サカタシ</t>
    </rPh>
    <phoneticPr fontId="3"/>
  </si>
  <si>
    <t>本荘</t>
    <rPh sb="0" eb="2">
      <t>ホンジョウ</t>
    </rPh>
    <phoneticPr fontId="3"/>
  </si>
  <si>
    <t>羽越本線　仁賀保駅</t>
    <rPh sb="5" eb="8">
      <t>ニカホ</t>
    </rPh>
    <rPh sb="8" eb="9">
      <t>エキ</t>
    </rPh>
    <phoneticPr fontId="3"/>
  </si>
  <si>
    <t>石巻線 石巻駅</t>
    <rPh sb="4" eb="6">
      <t>イシノマキ</t>
    </rPh>
    <rPh sb="6" eb="7">
      <t>エキ</t>
    </rPh>
    <phoneticPr fontId="3"/>
  </si>
  <si>
    <t>湯沢IC</t>
    <rPh sb="0" eb="2">
      <t>ユザワ</t>
    </rPh>
    <phoneticPr fontId="3"/>
  </si>
  <si>
    <t>湯沢</t>
    <rPh sb="0" eb="2">
      <t>ユザワ</t>
    </rPh>
    <phoneticPr fontId="3"/>
  </si>
  <si>
    <t>東和IC</t>
    <rPh sb="0" eb="2">
      <t>トウワ</t>
    </rPh>
    <phoneticPr fontId="3"/>
  </si>
  <si>
    <t>横手</t>
    <rPh sb="0" eb="2">
      <t>ヨコテ</t>
    </rPh>
    <phoneticPr fontId="3"/>
  </si>
  <si>
    <t>横手IC</t>
    <rPh sb="0" eb="2">
      <t>ヨコテ</t>
    </rPh>
    <phoneticPr fontId="3"/>
  </si>
  <si>
    <t>北上</t>
    <rPh sb="0" eb="2">
      <t>キタガミ</t>
    </rPh>
    <phoneticPr fontId="3"/>
  </si>
  <si>
    <t>北上IC</t>
    <rPh sb="0" eb="2">
      <t>キタガミ</t>
    </rPh>
    <phoneticPr fontId="3"/>
  </si>
  <si>
    <t>花巻</t>
    <rPh sb="0" eb="2">
      <t>ハナマキ</t>
    </rPh>
    <phoneticPr fontId="3"/>
  </si>
  <si>
    <t>花巻IC</t>
    <rPh sb="0" eb="2">
      <t>ハナマキ</t>
    </rPh>
    <phoneticPr fontId="3"/>
  </si>
  <si>
    <t>陸前高田市</t>
  </si>
  <si>
    <t>釜石・遠野</t>
    <rPh sb="0" eb="2">
      <t>カマイシ</t>
    </rPh>
    <rPh sb="3" eb="5">
      <t>トオノ</t>
    </rPh>
    <phoneticPr fontId="3"/>
  </si>
  <si>
    <t>大船渡</t>
    <rPh sb="0" eb="2">
      <t>オオフネ</t>
    </rPh>
    <rPh sb="2" eb="3">
      <t>ワタ</t>
    </rPh>
    <phoneticPr fontId="3"/>
  </si>
  <si>
    <t>気仙沼</t>
    <rPh sb="0" eb="3">
      <t>ケセンヌマ</t>
    </rPh>
    <phoneticPr fontId="3"/>
  </si>
  <si>
    <t>一関市</t>
    <rPh sb="0" eb="3">
      <t>イチノセキシ</t>
    </rPh>
    <phoneticPr fontId="3"/>
  </si>
  <si>
    <t>一関</t>
    <rPh sb="0" eb="2">
      <t>イチノセキ</t>
    </rPh>
    <phoneticPr fontId="3"/>
  </si>
  <si>
    <t>東北本線 有壁駅</t>
    <rPh sb="0" eb="2">
      <t>トウホク</t>
    </rPh>
    <rPh sb="2" eb="4">
      <t>ホンセン</t>
    </rPh>
    <rPh sb="5" eb="7">
      <t>アリカベ</t>
    </rPh>
    <rPh sb="7" eb="8">
      <t>エキ</t>
    </rPh>
    <phoneticPr fontId="3"/>
  </si>
  <si>
    <t>栗原・登米</t>
    <rPh sb="0" eb="2">
      <t>クリハラ</t>
    </rPh>
    <rPh sb="3" eb="4">
      <t>ノボ</t>
    </rPh>
    <rPh sb="4" eb="5">
      <t>コメ</t>
    </rPh>
    <phoneticPr fontId="3"/>
  </si>
  <si>
    <t>盛岡市</t>
    <rPh sb="0" eb="3">
      <t>モリオカシ</t>
    </rPh>
    <phoneticPr fontId="3"/>
  </si>
  <si>
    <t>水沢</t>
    <rPh sb="0" eb="2">
      <t>ミズサワ</t>
    </rPh>
    <phoneticPr fontId="3"/>
  </si>
  <si>
    <t>紫波・都南</t>
    <rPh sb="0" eb="1">
      <t>ムラサキ</t>
    </rPh>
    <rPh sb="1" eb="2">
      <t>ナミ</t>
    </rPh>
    <rPh sb="3" eb="4">
      <t>ト</t>
    </rPh>
    <rPh sb="4" eb="5">
      <t>ナン</t>
    </rPh>
    <phoneticPr fontId="3"/>
  </si>
  <si>
    <t>盛岡</t>
    <rPh sb="0" eb="2">
      <t>モリオカ</t>
    </rPh>
    <phoneticPr fontId="3"/>
  </si>
  <si>
    <t>山形自動車道</t>
    <rPh sb="0" eb="2">
      <t>ヤマガタ</t>
    </rPh>
    <rPh sb="2" eb="6">
      <t>ジドウシャドウ</t>
    </rPh>
    <phoneticPr fontId="3"/>
  </si>
  <si>
    <t>名古屋</t>
    <rPh sb="0" eb="3">
      <t>ナゴヤ</t>
    </rPh>
    <phoneticPr fontId="3"/>
  </si>
  <si>
    <t>北陸自動車道 長浜IC</t>
    <rPh sb="0" eb="2">
      <t>ホクリク</t>
    </rPh>
    <rPh sb="2" eb="6">
      <t>ジドウシャドウ</t>
    </rPh>
    <rPh sb="7" eb="9">
      <t>ナガハマ</t>
    </rPh>
    <phoneticPr fontId="3"/>
  </si>
  <si>
    <t>北陸自動車道 敦賀IC</t>
    <rPh sb="0" eb="2">
      <t>ホクリク</t>
    </rPh>
    <rPh sb="2" eb="6">
      <t>ジドウシャドウ</t>
    </rPh>
    <rPh sb="7" eb="9">
      <t>ツルガ</t>
    </rPh>
    <phoneticPr fontId="3"/>
  </si>
  <si>
    <t>北陸自動車道 鯖江IC</t>
    <rPh sb="0" eb="2">
      <t>ホクリク</t>
    </rPh>
    <rPh sb="2" eb="6">
      <t>ジドウシャドウ</t>
    </rPh>
    <rPh sb="7" eb="9">
      <t>サバエ</t>
    </rPh>
    <phoneticPr fontId="3"/>
  </si>
  <si>
    <t>北陸自動車道 福井IC</t>
    <rPh sb="0" eb="2">
      <t>ホクリク</t>
    </rPh>
    <rPh sb="2" eb="6">
      <t>ジドウシャドウ</t>
    </rPh>
    <rPh sb="7" eb="9">
      <t>フクイ</t>
    </rPh>
    <phoneticPr fontId="3"/>
  </si>
  <si>
    <t>国道158 九頭竜線 越前大野駅</t>
    <rPh sb="0" eb="2">
      <t>コクドウ</t>
    </rPh>
    <rPh sb="6" eb="9">
      <t>クズリュウ</t>
    </rPh>
    <rPh sb="9" eb="10">
      <t>セン</t>
    </rPh>
    <rPh sb="11" eb="13">
      <t>エチゼン</t>
    </rPh>
    <rPh sb="13" eb="15">
      <t>オオノ</t>
    </rPh>
    <rPh sb="15" eb="16">
      <t>エキ</t>
    </rPh>
    <phoneticPr fontId="3"/>
  </si>
  <si>
    <t>国道27 小浜線 美浜駅</t>
    <rPh sb="0" eb="2">
      <t>コクドウ</t>
    </rPh>
    <rPh sb="5" eb="7">
      <t>オバマ</t>
    </rPh>
    <rPh sb="7" eb="8">
      <t>セン</t>
    </rPh>
    <rPh sb="9" eb="11">
      <t>ミハマ</t>
    </rPh>
    <rPh sb="11" eb="12">
      <t>エキ</t>
    </rPh>
    <phoneticPr fontId="3"/>
  </si>
  <si>
    <t>国道27</t>
    <rPh sb="0" eb="2">
      <t>コクドウ</t>
    </rPh>
    <phoneticPr fontId="3"/>
  </si>
  <si>
    <t>国道303</t>
    <rPh sb="0" eb="2">
      <t>コクドウ</t>
    </rPh>
    <phoneticPr fontId="3"/>
  </si>
  <si>
    <t>国道367</t>
    <rPh sb="0" eb="2">
      <t>コクドウ</t>
    </rPh>
    <phoneticPr fontId="3"/>
  </si>
  <si>
    <t>堅田</t>
    <rPh sb="0" eb="2">
      <t>カタダ</t>
    </rPh>
    <phoneticPr fontId="3"/>
  </si>
  <si>
    <t>宇治・田辺</t>
    <rPh sb="0" eb="2">
      <t>ウジ</t>
    </rPh>
    <rPh sb="3" eb="5">
      <t>タナベ</t>
    </rPh>
    <phoneticPr fontId="3"/>
  </si>
  <si>
    <t>京奈和自動車道 木津IC</t>
    <rPh sb="0" eb="1">
      <t>キョウ</t>
    </rPh>
    <rPh sb="1" eb="2">
      <t>ナ</t>
    </rPh>
    <rPh sb="2" eb="3">
      <t>ワ</t>
    </rPh>
    <rPh sb="3" eb="6">
      <t>ジドウシャ</t>
    </rPh>
    <rPh sb="6" eb="7">
      <t>ドウ</t>
    </rPh>
    <rPh sb="8" eb="10">
      <t>キツ</t>
    </rPh>
    <phoneticPr fontId="3"/>
  </si>
  <si>
    <t>木津・笠置</t>
    <rPh sb="0" eb="2">
      <t>キツ</t>
    </rPh>
    <rPh sb="3" eb="5">
      <t>カサギ</t>
    </rPh>
    <phoneticPr fontId="3"/>
  </si>
  <si>
    <t>平城</t>
    <rPh sb="0" eb="2">
      <t>ヘイジョウ</t>
    </rPh>
    <phoneticPr fontId="3"/>
  </si>
  <si>
    <t>奈良</t>
    <rPh sb="0" eb="2">
      <t>ナラ</t>
    </rPh>
    <phoneticPr fontId="3"/>
  </si>
  <si>
    <t>奈良駅</t>
    <rPh sb="0" eb="2">
      <t>ナラ</t>
    </rPh>
    <rPh sb="2" eb="3">
      <t>エキ</t>
    </rPh>
    <phoneticPr fontId="3"/>
  </si>
  <si>
    <t>国道24</t>
    <rPh sb="0" eb="2">
      <t>コクドウ</t>
    </rPh>
    <phoneticPr fontId="3"/>
  </si>
  <si>
    <t>国道25 名阪国道</t>
  </si>
  <si>
    <t>生駒・郡山</t>
    <rPh sb="0" eb="2">
      <t>イコマ</t>
    </rPh>
    <rPh sb="3" eb="5">
      <t>コオリヤマ</t>
    </rPh>
    <phoneticPr fontId="3"/>
  </si>
  <si>
    <t>天理</t>
    <rPh sb="0" eb="2">
      <t>テンリ</t>
    </rPh>
    <phoneticPr fontId="3"/>
  </si>
  <si>
    <t>柳生</t>
    <rPh sb="0" eb="2">
      <t>ヤギュウ</t>
    </rPh>
    <phoneticPr fontId="3"/>
  </si>
  <si>
    <t>国道25 名阪国道 針IC</t>
    <rPh sb="0" eb="2">
      <t>コクドウ</t>
    </rPh>
    <rPh sb="5" eb="7">
      <t>メイハン</t>
    </rPh>
    <rPh sb="7" eb="9">
      <t>コクドウ</t>
    </rPh>
    <rPh sb="10" eb="11">
      <t>ハリ</t>
    </rPh>
    <phoneticPr fontId="3"/>
  </si>
  <si>
    <t>宇陀</t>
    <rPh sb="0" eb="2">
      <t>ウダ</t>
    </rPh>
    <phoneticPr fontId="3"/>
  </si>
  <si>
    <t>上野・名張</t>
    <rPh sb="0" eb="2">
      <t>ウエノ</t>
    </rPh>
    <rPh sb="3" eb="5">
      <t>ナバリ</t>
    </rPh>
    <phoneticPr fontId="3"/>
  </si>
  <si>
    <t>信楽高原信楽線 信楽駅</t>
    <rPh sb="0" eb="2">
      <t>シガラキ</t>
    </rPh>
    <rPh sb="2" eb="4">
      <t>コウゲン</t>
    </rPh>
    <rPh sb="4" eb="6">
      <t>シガラキ</t>
    </rPh>
    <rPh sb="6" eb="7">
      <t>セン</t>
    </rPh>
    <rPh sb="8" eb="10">
      <t>シガラキ</t>
    </rPh>
    <rPh sb="10" eb="11">
      <t>エキ</t>
    </rPh>
    <phoneticPr fontId="3"/>
  </si>
  <si>
    <t>甲賀・信楽</t>
    <rPh sb="0" eb="2">
      <t>コウガ</t>
    </rPh>
    <rPh sb="3" eb="5">
      <t>シガラキ</t>
    </rPh>
    <phoneticPr fontId="3"/>
  </si>
  <si>
    <t>新名神高速道路 信楽IC</t>
    <rPh sb="0" eb="1">
      <t>シン</t>
    </rPh>
    <rPh sb="1" eb="3">
      <t>メイシン</t>
    </rPh>
    <rPh sb="3" eb="5">
      <t>コウソク</t>
    </rPh>
    <rPh sb="5" eb="7">
      <t>ドウロ</t>
    </rPh>
    <rPh sb="8" eb="10">
      <t>シガラキ</t>
    </rPh>
    <phoneticPr fontId="3"/>
  </si>
  <si>
    <t>亀山JCT</t>
    <rPh sb="0" eb="2">
      <t>カメヤマ</t>
    </rPh>
    <phoneticPr fontId="3"/>
  </si>
  <si>
    <t>鈴鹿</t>
    <rPh sb="0" eb="2">
      <t>スズカ</t>
    </rPh>
    <phoneticPr fontId="3"/>
  </si>
  <si>
    <t>津</t>
    <rPh sb="0" eb="1">
      <t>ツ</t>
    </rPh>
    <phoneticPr fontId="3"/>
  </si>
  <si>
    <t>枚方</t>
    <rPh sb="0" eb="2">
      <t>ヒラカタ</t>
    </rPh>
    <phoneticPr fontId="3"/>
  </si>
  <si>
    <t>東名阪自動車道 四日市IC</t>
    <rPh sb="0" eb="3">
      <t>トウメイハン</t>
    </rPh>
    <rPh sb="3" eb="7">
      <t>ジドウシャドウ</t>
    </rPh>
    <rPh sb="8" eb="11">
      <t>ヨッカイチ</t>
    </rPh>
    <phoneticPr fontId="3"/>
  </si>
  <si>
    <t>桑名</t>
    <rPh sb="0" eb="2">
      <t>クワナ</t>
    </rPh>
    <phoneticPr fontId="3"/>
  </si>
  <si>
    <t>東名阪自動車道 桑名IC</t>
    <rPh sb="0" eb="3">
      <t>トウメイハン</t>
    </rPh>
    <rPh sb="3" eb="7">
      <t>ジドウシャドウ</t>
    </rPh>
    <rPh sb="8" eb="10">
      <t>クワナ</t>
    </rPh>
    <phoneticPr fontId="3"/>
  </si>
  <si>
    <t>湯沢横手道路</t>
    <rPh sb="0" eb="2">
      <t>ユザワ</t>
    </rPh>
    <rPh sb="2" eb="4">
      <t>ヨコテ</t>
    </rPh>
    <rPh sb="4" eb="6">
      <t>ドウロ</t>
    </rPh>
    <phoneticPr fontId="3"/>
  </si>
  <si>
    <t>秋田自動車道</t>
    <rPh sb="0" eb="2">
      <t>アキタ</t>
    </rPh>
    <rPh sb="2" eb="6">
      <t>ジドウシャドウ</t>
    </rPh>
    <phoneticPr fontId="3"/>
  </si>
  <si>
    <t>東北自動車道・釜石自動車道</t>
    <rPh sb="0" eb="2">
      <t>トウホク</t>
    </rPh>
    <rPh sb="2" eb="6">
      <t>ジドウシャドウ</t>
    </rPh>
    <rPh sb="7" eb="9">
      <t>カマイシ</t>
    </rPh>
    <rPh sb="9" eb="13">
      <t>ジドウシャドウ</t>
    </rPh>
    <phoneticPr fontId="3"/>
  </si>
  <si>
    <t>雫石・八幡平</t>
    <rPh sb="0" eb="2">
      <t>シズクイシ</t>
    </rPh>
    <rPh sb="3" eb="6">
      <t>ハチマンタイ</t>
    </rPh>
    <phoneticPr fontId="3"/>
  </si>
  <si>
    <t>仙北・大曲</t>
    <rPh sb="0" eb="2">
      <t>センボク</t>
    </rPh>
    <rPh sb="3" eb="5">
      <t>タイキョク</t>
    </rPh>
    <phoneticPr fontId="3"/>
  </si>
  <si>
    <t>仙北市</t>
    <rPh sb="0" eb="1">
      <t>セン</t>
    </rPh>
    <rPh sb="1" eb="2">
      <t>ホク</t>
    </rPh>
    <rPh sb="2" eb="3">
      <t>シ</t>
    </rPh>
    <phoneticPr fontId="3"/>
  </si>
  <si>
    <t>秋田自動車道 能代南IC</t>
    <rPh sb="0" eb="2">
      <t>アキタ</t>
    </rPh>
    <rPh sb="2" eb="6">
      <t>ジドウシャドウ</t>
    </rPh>
    <rPh sb="7" eb="9">
      <t>ノシロ</t>
    </rPh>
    <rPh sb="9" eb="10">
      <t>ミナミ</t>
    </rPh>
    <phoneticPr fontId="3"/>
  </si>
  <si>
    <t>和田</t>
    <rPh sb="0" eb="2">
      <t>ワダ</t>
    </rPh>
    <phoneticPr fontId="3"/>
  </si>
  <si>
    <t>下浜</t>
    <rPh sb="0" eb="2">
      <t>シモハマ</t>
    </rPh>
    <phoneticPr fontId="3"/>
  </si>
  <si>
    <t>秋田</t>
    <rPh sb="0" eb="2">
      <t>アキタ</t>
    </rPh>
    <phoneticPr fontId="3"/>
  </si>
  <si>
    <t>飯島</t>
    <rPh sb="0" eb="2">
      <t>イイジマ</t>
    </rPh>
    <phoneticPr fontId="3"/>
  </si>
  <si>
    <t>男鹿</t>
    <rPh sb="0" eb="2">
      <t>オガ</t>
    </rPh>
    <phoneticPr fontId="3"/>
  </si>
  <si>
    <t>能代</t>
    <rPh sb="0" eb="2">
      <t>ノシロ</t>
    </rPh>
    <phoneticPr fontId="3"/>
  </si>
  <si>
    <t>つがる</t>
    <phoneticPr fontId="3"/>
  </si>
  <si>
    <t>大館</t>
  </si>
  <si>
    <t>大館</t>
    <rPh sb="0" eb="2">
      <t>オオダテ</t>
    </rPh>
    <phoneticPr fontId="3"/>
  </si>
  <si>
    <t>鹿角</t>
    <rPh sb="0" eb="2">
      <t>カヅノ</t>
    </rPh>
    <phoneticPr fontId="3"/>
  </si>
  <si>
    <t>花輪線 十和田南駅</t>
    <rPh sb="0" eb="2">
      <t>ハナワ</t>
    </rPh>
    <rPh sb="2" eb="3">
      <t>セン</t>
    </rPh>
    <rPh sb="4" eb="7">
      <t>トワダ</t>
    </rPh>
    <rPh sb="7" eb="8">
      <t>ミナミ</t>
    </rPh>
    <rPh sb="8" eb="9">
      <t>エキ</t>
    </rPh>
    <phoneticPr fontId="3"/>
  </si>
  <si>
    <t>五能線 木造駅</t>
    <rPh sb="0" eb="2">
      <t>ゴノウ</t>
    </rPh>
    <rPh sb="2" eb="3">
      <t>セン</t>
    </rPh>
    <rPh sb="4" eb="6">
      <t>キヅクリ</t>
    </rPh>
    <rPh sb="6" eb="7">
      <t>エキ</t>
    </rPh>
    <phoneticPr fontId="3"/>
  </si>
  <si>
    <t>五能線 弘前駅</t>
    <rPh sb="0" eb="2">
      <t>ゴノウ</t>
    </rPh>
    <rPh sb="2" eb="3">
      <t>セン</t>
    </rPh>
    <rPh sb="4" eb="6">
      <t>ヒロサキ</t>
    </rPh>
    <rPh sb="6" eb="7">
      <t>エキ</t>
    </rPh>
    <phoneticPr fontId="3"/>
  </si>
  <si>
    <t>平川</t>
    <rPh sb="0" eb="2">
      <t>ヒラカワ</t>
    </rPh>
    <phoneticPr fontId="3"/>
  </si>
  <si>
    <t>弘前</t>
    <rPh sb="0" eb="2">
      <t>ヒロサキ</t>
    </rPh>
    <phoneticPr fontId="3"/>
  </si>
  <si>
    <t>五所川原</t>
    <rPh sb="0" eb="4">
      <t>ゴショガワラ</t>
    </rPh>
    <phoneticPr fontId="3"/>
  </si>
  <si>
    <t>はまなすベイライン・大湊線 近川駅</t>
    <rPh sb="10" eb="12">
      <t>オオミナト</t>
    </rPh>
    <rPh sb="12" eb="13">
      <t>セン</t>
    </rPh>
    <rPh sb="14" eb="16">
      <t>チカガワ</t>
    </rPh>
    <rPh sb="16" eb="17">
      <t>エキ</t>
    </rPh>
    <phoneticPr fontId="3"/>
  </si>
  <si>
    <t>新城・浪岡</t>
    <rPh sb="0" eb="2">
      <t>シンジョウ</t>
    </rPh>
    <rPh sb="3" eb="5">
      <t>ナミオカ</t>
    </rPh>
    <phoneticPr fontId="3"/>
  </si>
  <si>
    <t>青森</t>
    <rPh sb="0" eb="2">
      <t>アオモリ</t>
    </rPh>
    <phoneticPr fontId="3"/>
  </si>
  <si>
    <t>野内・田代平</t>
    <rPh sb="0" eb="2">
      <t>ノウチ</t>
    </rPh>
    <rPh sb="3" eb="5">
      <t>タシロ</t>
    </rPh>
    <rPh sb="5" eb="6">
      <t>ダイラ</t>
    </rPh>
    <phoneticPr fontId="3"/>
  </si>
  <si>
    <t>三沢</t>
    <rPh sb="0" eb="2">
      <t>ミサワ</t>
    </rPh>
    <phoneticPr fontId="3"/>
  </si>
  <si>
    <t>むつ</t>
    <phoneticPr fontId="3"/>
  </si>
  <si>
    <t>八戸市</t>
    <rPh sb="0" eb="3">
      <t>ハチノヘシ</t>
    </rPh>
    <phoneticPr fontId="3"/>
  </si>
  <si>
    <t>十和田</t>
    <rPh sb="0" eb="3">
      <t>トワダ</t>
    </rPh>
    <phoneticPr fontId="3"/>
  </si>
  <si>
    <t>八戸</t>
    <rPh sb="0" eb="2">
      <t>ハチノヘ</t>
    </rPh>
    <phoneticPr fontId="3"/>
  </si>
  <si>
    <t>三戸</t>
    <rPh sb="0" eb="2">
      <t>サンノヘ</t>
    </rPh>
    <phoneticPr fontId="3"/>
  </si>
  <si>
    <t>二戸</t>
    <rPh sb="0" eb="2">
      <t>ニノヘ</t>
    </rPh>
    <phoneticPr fontId="3"/>
  </si>
  <si>
    <t>青い森鉄道 三戸駅</t>
    <rPh sb="0" eb="1">
      <t>アオ</t>
    </rPh>
    <rPh sb="2" eb="3">
      <t>モリ</t>
    </rPh>
    <rPh sb="3" eb="5">
      <t>テツドウ</t>
    </rPh>
    <rPh sb="6" eb="8">
      <t>サンノヘ</t>
    </rPh>
    <rPh sb="8" eb="9">
      <t>エキ</t>
    </rPh>
    <phoneticPr fontId="3"/>
  </si>
  <si>
    <t>国道395号</t>
    <rPh sb="0" eb="2">
      <t>コクドウ</t>
    </rPh>
    <rPh sb="5" eb="6">
      <t>ゴウ</t>
    </rPh>
    <phoneticPr fontId="3"/>
  </si>
  <si>
    <t>岩泉線 岩泉駅</t>
    <rPh sb="0" eb="2">
      <t>イワイズミ</t>
    </rPh>
    <rPh sb="2" eb="3">
      <t>セン</t>
    </rPh>
    <rPh sb="4" eb="6">
      <t>イワイズミ</t>
    </rPh>
    <rPh sb="6" eb="7">
      <t>エキ</t>
    </rPh>
    <phoneticPr fontId="3"/>
  </si>
  <si>
    <t>岩泉まで行かない 国道455で右折</t>
    <rPh sb="0" eb="2">
      <t>イワイズミ</t>
    </rPh>
    <rPh sb="4" eb="5">
      <t>イ</t>
    </rPh>
    <rPh sb="9" eb="11">
      <t>コクドウ</t>
    </rPh>
    <rPh sb="15" eb="17">
      <t>ウセツ</t>
    </rPh>
    <phoneticPr fontId="3"/>
  </si>
  <si>
    <t>久慈</t>
    <rPh sb="0" eb="2">
      <t>クジ</t>
    </rPh>
    <phoneticPr fontId="3"/>
  </si>
  <si>
    <t>宮古</t>
  </si>
  <si>
    <t>宮古</t>
    <rPh sb="0" eb="2">
      <t>ミヤコ</t>
    </rPh>
    <phoneticPr fontId="3"/>
  </si>
  <si>
    <t>玉山</t>
    <rPh sb="0" eb="1">
      <t>ギョク</t>
    </rPh>
    <rPh sb="1" eb="2">
      <t>サン</t>
    </rPh>
    <phoneticPr fontId="3"/>
  </si>
  <si>
    <t>東北新幹線・東北本線・常磐線</t>
    <rPh sb="0" eb="2">
      <t>トウホク</t>
    </rPh>
    <rPh sb="2" eb="5">
      <t>シンカンセン</t>
    </rPh>
    <rPh sb="6" eb="8">
      <t>トウホク</t>
    </rPh>
    <rPh sb="8" eb="10">
      <t>ホンセン</t>
    </rPh>
    <rPh sb="11" eb="13">
      <t>ジョウバン</t>
    </rPh>
    <rPh sb="13" eb="14">
      <t>セン</t>
    </rPh>
    <phoneticPr fontId="3"/>
  </si>
  <si>
    <t>いわき</t>
    <phoneticPr fontId="3"/>
  </si>
  <si>
    <t>常磐線 相馬駅</t>
    <rPh sb="0" eb="2">
      <t>ジョウバン</t>
    </rPh>
    <rPh sb="2" eb="3">
      <t>セン</t>
    </rPh>
    <rPh sb="4" eb="6">
      <t>ソウマ</t>
    </rPh>
    <rPh sb="6" eb="7">
      <t>エキ</t>
    </rPh>
    <phoneticPr fontId="3"/>
  </si>
  <si>
    <t>常磐線 夜ノ森駅</t>
    <rPh sb="4" eb="5">
      <t>ヨル</t>
    </rPh>
    <rPh sb="6" eb="7">
      <t>モリ</t>
    </rPh>
    <rPh sb="7" eb="8">
      <t>エキ</t>
    </rPh>
    <phoneticPr fontId="3"/>
  </si>
  <si>
    <t>★常磐線 末続駅 or 末続駅-久ノ浜駅間</t>
    <rPh sb="14" eb="15">
      <t>エキ</t>
    </rPh>
    <rPh sb="19" eb="20">
      <t>エキ</t>
    </rPh>
    <rPh sb="20" eb="21">
      <t>カン</t>
    </rPh>
    <phoneticPr fontId="3"/>
  </si>
  <si>
    <t>常磐線 いわき駅</t>
    <rPh sb="0" eb="2">
      <t>ジョウバン</t>
    </rPh>
    <rPh sb="2" eb="3">
      <t>セン</t>
    </rPh>
    <rPh sb="7" eb="8">
      <t>エキ</t>
    </rPh>
    <phoneticPr fontId="3"/>
  </si>
  <si>
    <t>長井</t>
    <rPh sb="0" eb="2">
      <t>ナガイ</t>
    </rPh>
    <phoneticPr fontId="3"/>
  </si>
  <si>
    <t>寒河江</t>
    <rPh sb="0" eb="3">
      <t>サガエ</t>
    </rPh>
    <phoneticPr fontId="3"/>
  </si>
  <si>
    <t>検証</t>
    <rPh sb="0" eb="2">
      <t>ケンショウ</t>
    </rPh>
    <phoneticPr fontId="3"/>
  </si>
  <si>
    <t>電車 ※1</t>
    <rPh sb="0" eb="2">
      <t>デンシャ</t>
    </rPh>
    <phoneticPr fontId="3"/>
  </si>
  <si>
    <t>車 ※2</t>
    <rPh sb="0" eb="1">
      <t>クルマ</t>
    </rPh>
    <phoneticPr fontId="3"/>
  </si>
  <si>
    <t>※1</t>
    <phoneticPr fontId="3"/>
  </si>
  <si>
    <t>5:07 武蔵小杉発</t>
    <rPh sb="5" eb="7">
      <t>ムサシ</t>
    </rPh>
    <rPh sb="7" eb="9">
      <t>コスギ</t>
    </rPh>
    <rPh sb="9" eb="10">
      <t>ハツ</t>
    </rPh>
    <phoneticPr fontId="3"/>
  </si>
  <si>
    <t>6:00 東京発 こまち71号（秋田行き）</t>
    <rPh sb="5" eb="7">
      <t>トウキョウ</t>
    </rPh>
    <rPh sb="7" eb="8">
      <t>ハツ</t>
    </rPh>
    <rPh sb="14" eb="15">
      <t>ゴウ</t>
    </rPh>
    <rPh sb="16" eb="18">
      <t>アキタ</t>
    </rPh>
    <rPh sb="18" eb="19">
      <t>イ</t>
    </rPh>
    <phoneticPr fontId="3"/>
  </si>
  <si>
    <t>7:45 仙台着</t>
    <rPh sb="5" eb="7">
      <t>センダイ</t>
    </rPh>
    <rPh sb="7" eb="8">
      <t>チャク</t>
    </rPh>
    <phoneticPr fontId="3"/>
  </si>
  <si>
    <t>※2</t>
    <phoneticPr fontId="3"/>
  </si>
  <si>
    <t>トヨタレンタカー</t>
    <phoneticPr fontId="3"/>
  </si>
  <si>
    <t>※3</t>
    <phoneticPr fontId="3"/>
  </si>
  <si>
    <t>（東京行き）が最終</t>
    <phoneticPr fontId="3"/>
  </si>
  <si>
    <t>17:18 盛岡発 こまち24号</t>
    <rPh sb="6" eb="8">
      <t>モリオカ</t>
    </rPh>
    <rPh sb="8" eb="9">
      <t>ハツ</t>
    </rPh>
    <rPh sb="15" eb="16">
      <t>ゴウ</t>
    </rPh>
    <phoneticPr fontId="3"/>
  </si>
  <si>
    <t>約1700キロ</t>
    <rPh sb="0" eb="1">
      <t>ヤク</t>
    </rPh>
    <phoneticPr fontId="3"/>
  </si>
  <si>
    <t>電車 ※3</t>
    <rPh sb="0" eb="2">
      <t>デンシャ</t>
    </rPh>
    <phoneticPr fontId="3"/>
  </si>
  <si>
    <t>往路1万円</t>
    <rPh sb="0" eb="2">
      <t>オウロ</t>
    </rPh>
    <rPh sb="3" eb="5">
      <t>マンエン</t>
    </rPh>
    <phoneticPr fontId="3"/>
  </si>
  <si>
    <t>復路1万5000円</t>
    <rPh sb="0" eb="2">
      <t>フクロ</t>
    </rPh>
    <rPh sb="3" eb="4">
      <t>マン</t>
    </rPh>
    <rPh sb="8" eb="9">
      <t>エン</t>
    </rPh>
    <phoneticPr fontId="3"/>
  </si>
  <si>
    <t>レンタカー2万円</t>
    <rPh sb="6" eb="8">
      <t>マンエン</t>
    </rPh>
    <phoneticPr fontId="3"/>
  </si>
  <si>
    <t>ガソリン 7000円</t>
    <rPh sb="9" eb="10">
      <t>エン</t>
    </rPh>
    <phoneticPr fontId="3"/>
  </si>
  <si>
    <t>高速 1万円</t>
    <rPh sb="0" eb="2">
      <t>コウソク</t>
    </rPh>
    <rPh sb="4" eb="6">
      <t>マンエン</t>
    </rPh>
    <phoneticPr fontId="3"/>
  </si>
  <si>
    <t>宿2万円</t>
    <rPh sb="0" eb="1">
      <t>ヤド</t>
    </rPh>
    <rPh sb="2" eb="4">
      <t>マンエン</t>
    </rPh>
    <phoneticPr fontId="3"/>
  </si>
  <si>
    <t>食事5000円</t>
    <rPh sb="0" eb="2">
      <t>ショクジ</t>
    </rPh>
    <rPh sb="6" eb="7">
      <t>エン</t>
    </rPh>
    <phoneticPr fontId="3"/>
  </si>
  <si>
    <t>計8万円</t>
    <rPh sb="0" eb="1">
      <t>ケイ</t>
    </rPh>
    <rPh sb="2" eb="4">
      <t>マンエン</t>
    </rPh>
    <phoneticPr fontId="3"/>
  </si>
  <si>
    <t>仙台to盛岡</t>
  </si>
  <si>
    <t>盛岡to八戸</t>
  </si>
  <si>
    <t>http://maps.google.co.jp/maps?f=d&amp;source=s_d&amp;saddr=%E4%BB%99%E5%8F%B0&amp;daddr=%E5%8F%A4%E5%B7%9DIC+to:%E7%9F%B3%E5%B7%BB%E9%A7%85+to:%E9%95%B7%E7%94%BAIC+to:%E5%B1%B1%E5%BD%A2JCT+to:%E7%B1%B3%E6%B2%A2%E5%B8%82+to:%E9%95%B7%E4%BA%95%E5%B8%82+to:%E5%AF%92%E6%B2%B3%E6%B1%9F%E5%B8%82+to:%E5%B0%BE%E8%8A%B1%E6%B2%A2%E5%B8%82+to:%E6%96%B0%E5%BA%84%E5%B8%82+to:%E9%85%92%E7%94%B0%E5%B8%82+to:%E4%BB%81%E8%B3%80%E4%BF%9D%E9%A7%85+to:%E6%B9%AF%E6%B2%A2%E6%A8%AA%E6%89%8B%E9%81%93%E8%B7%AF%EF%BC%8F%E6%B9%AF%E6%B2%A2%E6%A8%AA%E6%89%8B%E9%81%93%E8%B7%AF%EF%BC%8F%E7%84%A1%E6%96%99%E5%8C%BA%E9%96%93%E3%83%BB%E6%B9%AF%E6%B2%A2IC+to:%E6%9D%B1%E5%92%8CIC+to:%E5%B2%A9%E6%89%8B%E7%9C%8C%E9%99%B8%E5%89%8D%E9%AB%98%E7%94%B0%E5%B8%82+to:%E6%B0%97%E4%BB%99%E6%B2%BC%E5%B8%82+to:%E4%B8%80%E9%96%A2%E5%B8%82+to:%E6%9C%89%E5%A3%81%E9%A7%85+to:%E7%9B%9B%E5%B2%A1%E5%B8%82&amp;geocode=FVK2RwIdC9VlCCnd8eAeBSiKXzFgcf8GWol5gw%3BFa_cTAId8XpmCCk5cKdX3hKJXzFVE4eXrG5hqg%3BFWx5SgIdZCBsCCnNR9lHnaSJXzEFFux_jndY0Q%3BFVgcRwIdXQhmCCmz8v14ACeKXzEgW4mKXj0rjA%3BFRGPSAIde_5cCClzcZaS1ceLXzG2cF7R-bT7EA%3BFcClQgIdLQNaCClFb3d81-2KXzH3jYvvN--vBw%3BFWZ5RQIdTNlYCCnB7EzoNKiLXzHgYS-0fzHfaA%3BFaSlSQId_3BcCCmR0pKKzOmLXzG34R3M6z5qvg%3BFa7_TAIdu2teCCkH5340v16JXzFaOOTHGR2DcA%3BFdeBTwIdKNVcCCllw9TUA7OOXzH9KDiYZNWENA%3BFYHJUQIdY7xVCCmjV1XNPZuOXzHF6e6Cpc9dFA%3BFfuDVwIdQ65XCClffGCCiVmOXzF4Wb3zluASIA%3BFSbCVQIdVppfCCkbpo-l2-GOXzGXFjLvkQctMw%3BFXTwWAId3tFqCClvcZBEVF6PXzHcwtOaFPQQlQ%3BFdFSUwIdLxhxCCnLMGgYUqOIXzGFCE_3Facf7w%3BFa6wUQIdyC9wCCm7Y5n-_pSIXzF3ineXsuKHAA%3BFZoYUgIdkGxpCClHR1SqPNCIXzFf7yVKzPTNfA%3BFZ8RUQId41VpCCkbKXvPRtmIXzHkWs7YiqOtsw%3B&amp;hl=ja&amp;mra=ls&amp;dirflg=d&amp;sll=38.668356,140.855713&amp;sspn=2.929136,4.740601&amp;brcurrent=3,0x5f899cd7c7c111c3:0xd0f4922976130dff,0&amp;ie=UTF8&amp;ll=38.809751,140.734863&amp;spn=2.923344,4.740601&amp;z=8</t>
  </si>
  <si>
    <t>http://maps.google.co.jp/maps?f=d&amp;source=s_d&amp;saddr=%E7%9B%9B%E5%B2%A1%E5%B8%82&amp;daddr=%E4%BB%99%E5%8C%97%E5%B8%82+to:%E8%83%BD%E4%BB%A3%E5%8D%97IC+to:%E5%8D%81%E5%92%8C%E7%94%B0%E5%8D%97%E9%A7%85+to:%E5%BC%98%E5%89%8D%E5%B8%82+to:%E6%9C%A8%E9%80%A0%E9%A7%85+to:%E8%BF%91%E5%B7%9D%E9%A7%85+to:%E5%85%AB%E6%88%B8%E5%B8%82+to:%E4%B8%89%E6%88%B8%E9%A7%85%EF%BC%88%E9%9D%92%E6%A3%AE%EF%BC%89+to:%E5%B2%A9%E6%B3%89%E9%A7%85+to:%E7%9B%9B%E5%B2%A1%E5%B8%82&amp;geocode=FSW7XQIdbNZpCCn9qQA8KHaFXzFUxslrwBHPPA%3BFWXGXQId3GBjCCnta9e5M2CFXzHo2fgtYWGbDw%3BFa25ZAId-IpYCClV_DubBaCaXzHoT-M91y8CCQ%3BFeg_ZgIdMfxjCCnZ64WSldGaXzHJ3CdWw7jIKQ%3BFfSNawIdMk9fCCn7DpTqkf-aXzGRLCSKhOWldQ%3BFamYbgIdtCVeCCnpNhePEbCbXzHS4rLmRLhS6Q%3BFcKHdAIdH8BrCCkV_kOxfEKcXzFtlRtmzeJPYg%3BFRwragIdD_FuCClrkggabU2bXzGEN9qYRhLeBQ%3BFSVkaAIdd6hrCCm3oj0s9DSbXzHO3I55g18lbA%3BFU39XwIdb31zCClN303qvlOEXzHXMqRS9GGqVA%3B&amp;hl=ja&amp;mra=ls&amp;dirflg=d&amp;sll=40.391605,140.896155&amp;sspn=2.857307,4.740601&amp;brcurrent=h3,0x5f8e9b3dcd5557a3:0x145dcfa582eee9c5&amp;ie=UTF8&amp;z=8</t>
  </si>
  <si>
    <t>山梨県</t>
  </si>
  <si>
    <t>静岡県</t>
  </si>
  <si>
    <t>愛知県</t>
  </si>
  <si>
    <t>三重県</t>
  </si>
  <si>
    <t>伊豆国</t>
  </si>
  <si>
    <t>甲斐国</t>
  </si>
  <si>
    <t>駿河国</t>
  </si>
  <si>
    <t>遠江国</t>
  </si>
  <si>
    <t>三河国</t>
  </si>
  <si>
    <t>尾張国</t>
  </si>
  <si>
    <t>伊勢国</t>
  </si>
  <si>
    <t>伊賀国</t>
  </si>
  <si>
    <t>志摩国</t>
  </si>
  <si>
    <t>大島・三宅・八丈</t>
  </si>
  <si>
    <t>都留</t>
  </si>
  <si>
    <t>峡東</t>
  </si>
  <si>
    <t>峡北</t>
  </si>
  <si>
    <t>峡中</t>
  </si>
  <si>
    <t>峡西</t>
  </si>
  <si>
    <t>峡南</t>
  </si>
  <si>
    <t>富士・富士宮</t>
  </si>
  <si>
    <t>沼津・御殿場</t>
  </si>
  <si>
    <t>静岡</t>
  </si>
  <si>
    <t>清水</t>
  </si>
  <si>
    <t>登呂</t>
  </si>
  <si>
    <t>焼津・藤枝</t>
  </si>
  <si>
    <t>熱海・三島</t>
  </si>
  <si>
    <t>下田</t>
  </si>
  <si>
    <t>牧之原・島田</t>
  </si>
  <si>
    <t>天竜・二俣</t>
  </si>
  <si>
    <t>掛川</t>
  </si>
  <si>
    <t>磐田・袋井</t>
  </si>
  <si>
    <t>舞阪・三ヶ日</t>
  </si>
  <si>
    <t>積志・高塚</t>
  </si>
  <si>
    <t>浜松</t>
  </si>
  <si>
    <t>鷲津</t>
  </si>
  <si>
    <t>新城・設楽</t>
  </si>
  <si>
    <t>足助・香嵐渓</t>
  </si>
  <si>
    <t>豊田</t>
  </si>
  <si>
    <t>岡崎</t>
  </si>
  <si>
    <t>安城・刈谷</t>
  </si>
  <si>
    <t>豊川・蒲郡</t>
  </si>
  <si>
    <t>豊橋</t>
  </si>
  <si>
    <t>犬山</t>
  </si>
  <si>
    <t>一宮</t>
  </si>
  <si>
    <t>春日井・小牧</t>
  </si>
  <si>
    <t>瀬戸・長久手</t>
  </si>
  <si>
    <t>守山・桶狭間</t>
  </si>
  <si>
    <t>千種・鶴舞</t>
  </si>
  <si>
    <t>名駅・中村</t>
  </si>
  <si>
    <t>名古屋</t>
  </si>
  <si>
    <t>熱田・荒子</t>
  </si>
  <si>
    <t>名港・笠寺</t>
  </si>
  <si>
    <t>稲沢・津島</t>
  </si>
  <si>
    <t>知多</t>
  </si>
  <si>
    <t>桑名</t>
  </si>
  <si>
    <t>四日市</t>
  </si>
  <si>
    <t>三重</t>
  </si>
  <si>
    <t>鈴鹿</t>
  </si>
  <si>
    <t>津</t>
  </si>
  <si>
    <t>宇治山田</t>
  </si>
  <si>
    <t>松阪</t>
  </si>
  <si>
    <t>上野・名張</t>
  </si>
  <si>
    <t>鳥羽・阿児</t>
  </si>
  <si>
    <t>長野県</t>
  </si>
  <si>
    <t>岐阜県</t>
  </si>
  <si>
    <t>滋賀県</t>
  </si>
  <si>
    <t>信濃国</t>
  </si>
  <si>
    <t>飛騨国</t>
  </si>
  <si>
    <t>美濃国</t>
  </si>
  <si>
    <t>近江国</t>
  </si>
  <si>
    <t>飯山</t>
  </si>
  <si>
    <t>長野</t>
  </si>
  <si>
    <t>松代・篠ノ井</t>
  </si>
  <si>
    <t>大町</t>
  </si>
  <si>
    <t>松本</t>
  </si>
  <si>
    <t>諏訪</t>
  </si>
  <si>
    <t>伊那</t>
  </si>
  <si>
    <t>塩尻・木曽</t>
  </si>
  <si>
    <t>飯田</t>
  </si>
  <si>
    <t>高山・下呂</t>
  </si>
  <si>
    <t>中津川</t>
  </si>
  <si>
    <t>関・郡上</t>
  </si>
  <si>
    <t>可児・加茂</t>
  </si>
  <si>
    <t>多治見・土岐</t>
  </si>
  <si>
    <t>本巣・山県</t>
  </si>
  <si>
    <t>岐阜</t>
  </si>
  <si>
    <t>揖斐・関ヶ原</t>
  </si>
  <si>
    <t>各務原・羽島</t>
  </si>
  <si>
    <t>大垣</t>
  </si>
  <si>
    <t>長浜</t>
  </si>
  <si>
    <t>米原</t>
  </si>
  <si>
    <t>高島</t>
  </si>
  <si>
    <t>彦根</t>
  </si>
  <si>
    <t>八幡・八日市</t>
  </si>
  <si>
    <t>草津・守山</t>
  </si>
  <si>
    <t>甲賀・信楽</t>
  </si>
  <si>
    <t>堅田</t>
  </si>
  <si>
    <t>大津</t>
  </si>
  <si>
    <t>京都府</t>
  </si>
  <si>
    <t>大阪府</t>
  </si>
  <si>
    <t>兵庫県</t>
  </si>
  <si>
    <t>奈良県</t>
  </si>
  <si>
    <t>山城国</t>
  </si>
  <si>
    <t>摂津国</t>
  </si>
  <si>
    <t>河内国</t>
  </si>
  <si>
    <t>和泉国</t>
  </si>
  <si>
    <t>大和国</t>
  </si>
  <si>
    <t>左京・大原</t>
  </si>
  <si>
    <t>右京</t>
  </si>
  <si>
    <t>伏見</t>
  </si>
  <si>
    <t>洛南・洛西</t>
  </si>
  <si>
    <t>向日・長岡京</t>
  </si>
  <si>
    <t>宇治・田辺</t>
  </si>
  <si>
    <t>木津・笠置</t>
  </si>
  <si>
    <t>高槻</t>
  </si>
  <si>
    <t>箕面・池田</t>
  </si>
  <si>
    <t>茨木</t>
  </si>
  <si>
    <t>吹田</t>
  </si>
  <si>
    <t>豊中</t>
  </si>
  <si>
    <t>京橋・鶴見</t>
  </si>
  <si>
    <t>西中島・新庄</t>
  </si>
  <si>
    <t>本町・心斎橋</t>
  </si>
  <si>
    <t>曽根崎・福島</t>
  </si>
  <si>
    <t>阿倍野・生野</t>
  </si>
  <si>
    <t>難波・弁天町</t>
  </si>
  <si>
    <t>住吉・平野</t>
  </si>
  <si>
    <t>枚方</t>
  </si>
  <si>
    <t>寝屋川・守口</t>
  </si>
  <si>
    <t>枚岡</t>
  </si>
  <si>
    <t>布施</t>
  </si>
  <si>
    <t>八尾・松原</t>
  </si>
  <si>
    <t>金岡</t>
  </si>
  <si>
    <t>富田林・長野</t>
  </si>
  <si>
    <t>堺</t>
  </si>
  <si>
    <t>鳳・泉ヶ丘</t>
  </si>
  <si>
    <t>岸和田</t>
  </si>
  <si>
    <t>貝塚・佐野</t>
  </si>
  <si>
    <t>伊丹・宝塚</t>
  </si>
  <si>
    <t>尼崎</t>
  </si>
  <si>
    <t>西宮</t>
  </si>
  <si>
    <t>芦屋</t>
  </si>
  <si>
    <t>有馬</t>
  </si>
  <si>
    <t>灘</t>
  </si>
  <si>
    <t>三宮・神戸</t>
  </si>
  <si>
    <t>須磨・長田</t>
  </si>
  <si>
    <t>宇陀</t>
  </si>
  <si>
    <t>平城</t>
  </si>
  <si>
    <t>生駒・郡山</t>
  </si>
  <si>
    <t>天理</t>
  </si>
  <si>
    <t>橿原・桜井</t>
  </si>
  <si>
    <t>北葛・高田</t>
  </si>
  <si>
    <t>五條・吉野</t>
  </si>
  <si>
    <t>岡山県</t>
  </si>
  <si>
    <t>広島県</t>
  </si>
  <si>
    <t>山口県</t>
  </si>
  <si>
    <t>播磨国</t>
  </si>
  <si>
    <t>美作国</t>
  </si>
  <si>
    <t>備前国</t>
  </si>
  <si>
    <t>備中国</t>
  </si>
  <si>
    <t>備後国</t>
  </si>
  <si>
    <t>安芸国</t>
  </si>
  <si>
    <t>周防国</t>
  </si>
  <si>
    <t>長門国</t>
  </si>
  <si>
    <t>三木・西脇</t>
  </si>
  <si>
    <t>夢前</t>
  </si>
  <si>
    <t>竜野・赤穂</t>
  </si>
  <si>
    <t>垂水・西神</t>
  </si>
  <si>
    <t>明石・加古川</t>
  </si>
  <si>
    <t>姫路</t>
  </si>
  <si>
    <t>赤磐</t>
  </si>
  <si>
    <t>一宮・建部</t>
  </si>
  <si>
    <t>西大寺</t>
  </si>
  <si>
    <t>岡山</t>
  </si>
  <si>
    <t>玉野・灘崎</t>
  </si>
  <si>
    <t>児島</t>
  </si>
  <si>
    <t>新見</t>
  </si>
  <si>
    <t>足守・高松</t>
  </si>
  <si>
    <t>倉敷</t>
  </si>
  <si>
    <t>玉島</t>
  </si>
  <si>
    <t>総社・笠岡</t>
  </si>
  <si>
    <t>庄原・三次</t>
  </si>
  <si>
    <t>神辺</t>
  </si>
  <si>
    <t>福山</t>
  </si>
  <si>
    <t>松永</t>
  </si>
  <si>
    <t>尾道・三原</t>
  </si>
  <si>
    <t>東広島</t>
  </si>
  <si>
    <t>高田・太田</t>
  </si>
  <si>
    <t>安佐北</t>
  </si>
  <si>
    <t>瀬野</t>
  </si>
  <si>
    <t>安佐南</t>
  </si>
  <si>
    <t>比治山</t>
  </si>
  <si>
    <t>呉・江田島</t>
  </si>
  <si>
    <t>広島</t>
  </si>
  <si>
    <t>佐伯</t>
  </si>
  <si>
    <t>廿日市</t>
  </si>
  <si>
    <t>岩国</t>
  </si>
  <si>
    <t>周南</t>
  </si>
  <si>
    <t>山口</t>
  </si>
  <si>
    <t>防府</t>
  </si>
  <si>
    <t>萩</t>
  </si>
  <si>
    <t>深川</t>
  </si>
  <si>
    <t>宇部</t>
  </si>
  <si>
    <t>豊浦</t>
  </si>
  <si>
    <t>下関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</si>
  <si>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</si>
  <si>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</si>
  <si>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</si>
  <si>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</si>
  <si>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</si>
  <si>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</si>
  <si>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</si>
  <si>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宇佐・中津</t>
  </si>
  <si>
    <t>日向</t>
  </si>
  <si>
    <t>薩南諸島</t>
  </si>
  <si>
    <t>門司</t>
  </si>
  <si>
    <t>戸畑</t>
  </si>
  <si>
    <t>小倉</t>
  </si>
  <si>
    <t>八幡・若松</t>
  </si>
  <si>
    <t>行橋・田川</t>
  </si>
  <si>
    <t>飯塚・嘉麻</t>
  </si>
  <si>
    <t>宗像・古賀</t>
  </si>
  <si>
    <t>箱崎・香椎</t>
  </si>
  <si>
    <t>大宰府・筑紫野</t>
  </si>
  <si>
    <t>博多</t>
  </si>
  <si>
    <t>天神</t>
  </si>
  <si>
    <t>早良・城南</t>
  </si>
  <si>
    <t>前原</t>
  </si>
  <si>
    <t>久留米</t>
  </si>
  <si>
    <t>八女・筑後</t>
  </si>
  <si>
    <t>柳川・大牟田</t>
  </si>
  <si>
    <t>鳥栖・神埼</t>
  </si>
  <si>
    <t>佐賀</t>
  </si>
  <si>
    <t>唐津</t>
  </si>
  <si>
    <t>小城・多久</t>
  </si>
  <si>
    <t>伊万里・有田</t>
  </si>
  <si>
    <t>嬉野・武雄</t>
  </si>
  <si>
    <t>平戸</t>
  </si>
  <si>
    <t>雲仙・島原</t>
  </si>
  <si>
    <t>西海</t>
  </si>
  <si>
    <t>時津・長与</t>
  </si>
  <si>
    <t>長崎</t>
  </si>
  <si>
    <t>五島</t>
  </si>
  <si>
    <t>対馬</t>
  </si>
  <si>
    <t>壱岐</t>
  </si>
  <si>
    <t>阿蘇</t>
  </si>
  <si>
    <t>玉名・山鹿</t>
  </si>
  <si>
    <t>立田山</t>
  </si>
  <si>
    <t>熊本城</t>
  </si>
  <si>
    <t>川尻・江津湖</t>
  </si>
  <si>
    <t>宇土・宇城</t>
  </si>
  <si>
    <t>金峰山</t>
  </si>
  <si>
    <t>八代</t>
  </si>
  <si>
    <t>人吉・球磨</t>
  </si>
  <si>
    <t>水俣・芦北</t>
  </si>
  <si>
    <t>天草</t>
  </si>
  <si>
    <t>国東</t>
  </si>
  <si>
    <t>佐賀関</t>
  </si>
  <si>
    <t>大分</t>
  </si>
  <si>
    <t>鶴崎・大南</t>
  </si>
  <si>
    <t>野津原</t>
  </si>
  <si>
    <t>別府</t>
  </si>
  <si>
    <t>日田</t>
  </si>
  <si>
    <t>大野</t>
  </si>
  <si>
    <t>延岡</t>
  </si>
  <si>
    <t>西都</t>
  </si>
  <si>
    <t>住吉・佐土原</t>
  </si>
  <si>
    <t>宮崎</t>
  </si>
  <si>
    <t>清武・木花</t>
  </si>
  <si>
    <t>えびの・小林</t>
  </si>
  <si>
    <t>高岡・田野</t>
  </si>
  <si>
    <t>都城</t>
  </si>
  <si>
    <t>日南</t>
  </si>
  <si>
    <t>霧島</t>
  </si>
  <si>
    <t>曽於</t>
  </si>
  <si>
    <t>鹿屋</t>
  </si>
  <si>
    <t>出水</t>
  </si>
  <si>
    <t>川内</t>
  </si>
  <si>
    <t>吉野</t>
  </si>
  <si>
    <t>伊敷</t>
  </si>
  <si>
    <t>鹿児島</t>
  </si>
  <si>
    <t>日置</t>
  </si>
  <si>
    <t>谷山</t>
  </si>
  <si>
    <t>豊前国</t>
  </si>
  <si>
    <t>筑前国</t>
  </si>
  <si>
    <t>筑後国</t>
  </si>
  <si>
    <t>肥前国</t>
  </si>
  <si>
    <t>対馬国</t>
  </si>
  <si>
    <t>壱岐国</t>
  </si>
  <si>
    <t>肥後国</t>
  </si>
  <si>
    <t>豊後国</t>
  </si>
  <si>
    <t>日向国</t>
  </si>
  <si>
    <t>大隅国</t>
  </si>
  <si>
    <t>薩摩国</t>
  </si>
  <si>
    <t>「行橋・田川」</t>
  </si>
  <si>
    <t>2月12日（金）</t>
    <rPh sb="1" eb="2">
      <t>ガツ</t>
    </rPh>
    <rPh sb="4" eb="5">
      <t>ニチ</t>
    </rPh>
    <rPh sb="6" eb="7">
      <t>キン</t>
    </rPh>
    <phoneticPr fontId="3"/>
  </si>
  <si>
    <t>のぞみ55号</t>
    <rPh sb="5" eb="6">
      <t>ゴウ</t>
    </rPh>
    <phoneticPr fontId="3"/>
  </si>
  <si>
    <t>5号車</t>
    <rPh sb="1" eb="3">
      <t>ゴウシャ</t>
    </rPh>
    <phoneticPr fontId="3"/>
  </si>
  <si>
    <t>11A/12A</t>
    <phoneticPr fontId="3"/>
  </si>
  <si>
    <t>項目</t>
    <rPh sb="0" eb="2">
      <t>コウモク</t>
    </rPh>
    <phoneticPr fontId="3"/>
  </si>
  <si>
    <t>詳細</t>
    <rPh sb="0" eb="2">
      <t>ショウサイ</t>
    </rPh>
    <phoneticPr fontId="3"/>
  </si>
  <si>
    <t>高山</t>
    <rPh sb="0" eb="2">
      <t>タカヤマ</t>
    </rPh>
    <phoneticPr fontId="3"/>
  </si>
  <si>
    <t>高木</t>
    <rPh sb="0" eb="2">
      <t>タカギ</t>
    </rPh>
    <phoneticPr fontId="3"/>
  </si>
  <si>
    <t>東京</t>
    <rPh sb="0" eb="2">
      <t>トウキョウ</t>
    </rPh>
    <phoneticPr fontId="3"/>
  </si>
  <si>
    <t>リレーつばめ１号</t>
    <rPh sb="7" eb="8">
      <t>ゴウ</t>
    </rPh>
    <phoneticPr fontId="3"/>
  </si>
  <si>
    <t>2号車</t>
    <rPh sb="1" eb="3">
      <t>ゴウシャ</t>
    </rPh>
    <phoneticPr fontId="3"/>
  </si>
  <si>
    <t>4D/5D</t>
    <phoneticPr fontId="3"/>
  </si>
  <si>
    <t>乗車券</t>
    <rPh sb="0" eb="3">
      <t>ジョウシャケン</t>
    </rPh>
    <phoneticPr fontId="3"/>
  </si>
  <si>
    <t>東京23区内→福岡市内</t>
    <rPh sb="0" eb="2">
      <t>トウキョウ</t>
    </rPh>
    <rPh sb="4" eb="6">
      <t>クナイ</t>
    </rPh>
    <rPh sb="7" eb="11">
      <t>フクオカシナイ</t>
    </rPh>
    <phoneticPr fontId="3"/>
  </si>
  <si>
    <t>のぞみ129号</t>
    <rPh sb="6" eb="7">
      <t>ゴウ</t>
    </rPh>
    <phoneticPr fontId="3"/>
  </si>
  <si>
    <t>↓</t>
    <phoneticPr fontId="3"/>
  </si>
  <si>
    <t>きりしま４号</t>
    <rPh sb="5" eb="6">
      <t>ゴウ</t>
    </rPh>
    <phoneticPr fontId="3"/>
  </si>
  <si>
    <t>7A/8A</t>
    <phoneticPr fontId="3"/>
  </si>
  <si>
    <t>特急券</t>
    <rPh sb="0" eb="3">
      <t>トッキュウケン</t>
    </rPh>
    <phoneticPr fontId="3"/>
  </si>
  <si>
    <t>新幹線のぞみ55号：東京→小倉</t>
    <rPh sb="0" eb="3">
      <t>シンカンセン</t>
    </rPh>
    <rPh sb="8" eb="9">
      <t>ゴウ</t>
    </rPh>
    <rPh sb="10" eb="12">
      <t>トウキョウ</t>
    </rPh>
    <rPh sb="13" eb="15">
      <t>コクラ</t>
    </rPh>
    <phoneticPr fontId="3"/>
  </si>
  <si>
    <t>小倉</t>
    <rPh sb="0" eb="2">
      <t>コクラ</t>
    </rPh>
    <phoneticPr fontId="3"/>
  </si>
  <si>
    <r>
      <t>「小倉」</t>
    </r>
    <r>
      <rPr>
        <sz val="9"/>
        <color indexed="40"/>
        <rFont val="ＭＳ Ｐゴシック"/>
        <family val="3"/>
        <charset val="128"/>
      </rPr>
      <t>「名所：スペースワールド」</t>
    </r>
    <rPh sb="1" eb="3">
      <t>コクラ</t>
    </rPh>
    <rPh sb="5" eb="7">
      <t>メイショ</t>
    </rPh>
    <phoneticPr fontId="3"/>
  </si>
  <si>
    <t>にちりん12号</t>
    <rPh sb="6" eb="7">
      <t>ゴウ</t>
    </rPh>
    <phoneticPr fontId="3"/>
  </si>
  <si>
    <t>6A/7A</t>
    <phoneticPr fontId="3"/>
  </si>
  <si>
    <t>新幹線自由席：小倉→博多</t>
    <rPh sb="0" eb="3">
      <t>シンカンセン</t>
    </rPh>
    <rPh sb="3" eb="6">
      <t>ジユウセキ</t>
    </rPh>
    <rPh sb="7" eb="9">
      <t>コクラ</t>
    </rPh>
    <rPh sb="10" eb="12">
      <t>ハカタ</t>
    </rPh>
    <phoneticPr fontId="3"/>
  </si>
  <si>
    <t>ソニック50号</t>
    <rPh sb="6" eb="7">
      <t>ゴウ</t>
    </rPh>
    <phoneticPr fontId="3"/>
  </si>
  <si>
    <t>1号車</t>
    <rPh sb="1" eb="3">
      <t>ゴウシャ</t>
    </rPh>
    <phoneticPr fontId="3"/>
  </si>
  <si>
    <t>ゲキ★ヤス土日フリー切符</t>
    <rPh sb="5" eb="7">
      <t>ドニチ</t>
    </rPh>
    <rPh sb="10" eb="12">
      <t>キップ</t>
    </rPh>
    <phoneticPr fontId="3"/>
  </si>
  <si>
    <t>普通南福岡</t>
    <rPh sb="0" eb="2">
      <t>フツウ</t>
    </rPh>
    <rPh sb="2" eb="3">
      <t>ミナミ</t>
    </rPh>
    <rPh sb="3" eb="5">
      <t>フクオカ</t>
    </rPh>
    <phoneticPr fontId="3"/>
  </si>
  <si>
    <t>↓</t>
    <phoneticPr fontId="3"/>
  </si>
  <si>
    <t>200円</t>
    <rPh sb="3" eb="4">
      <t>エン</t>
    </rPh>
    <phoneticPr fontId="3"/>
  </si>
  <si>
    <t>指定券</t>
    <rPh sb="0" eb="3">
      <t>シテイケン</t>
    </rPh>
    <phoneticPr fontId="3"/>
  </si>
  <si>
    <t>リレーつばめ1号：博多→熊本</t>
    <rPh sb="7" eb="8">
      <t>ゴウ</t>
    </rPh>
    <rPh sb="9" eb="11">
      <t>ハカタ</t>
    </rPh>
    <rPh sb="12" eb="14">
      <t>クマモト</t>
    </rPh>
    <phoneticPr fontId="3"/>
  </si>
  <si>
    <t>九州工大前</t>
    <rPh sb="0" eb="2">
      <t>キュウシュウ</t>
    </rPh>
    <rPh sb="2" eb="4">
      <t>コウダイ</t>
    </rPh>
    <rPh sb="4" eb="5">
      <t>マエ</t>
    </rPh>
    <phoneticPr fontId="3"/>
  </si>
  <si>
    <t>「戸畑」</t>
    <rPh sb="1" eb="3">
      <t>トバタ</t>
    </rPh>
    <phoneticPr fontId="3"/>
  </si>
  <si>
    <t>きりしま4号：鹿児島中央→宮崎</t>
    <rPh sb="5" eb="6">
      <t>ゴウ</t>
    </rPh>
    <rPh sb="7" eb="10">
      <t>カゴシマ</t>
    </rPh>
    <rPh sb="10" eb="12">
      <t>チュウオウ</t>
    </rPh>
    <rPh sb="13" eb="15">
      <t>ミヤザキ</t>
    </rPh>
    <phoneticPr fontId="3"/>
  </si>
  <si>
    <t>にちりん12号：宮崎→大分</t>
    <rPh sb="6" eb="7">
      <t>ゴウ</t>
    </rPh>
    <rPh sb="8" eb="10">
      <t>ミヤザキ</t>
    </rPh>
    <rPh sb="11" eb="13">
      <t>オオイタ</t>
    </rPh>
    <phoneticPr fontId="3"/>
  </si>
  <si>
    <t>普通小倉</t>
    <rPh sb="0" eb="2">
      <t>フツウ</t>
    </rPh>
    <rPh sb="2" eb="4">
      <t>コクラ</t>
    </rPh>
    <phoneticPr fontId="3"/>
  </si>
  <si>
    <t>↓</t>
    <phoneticPr fontId="3"/>
  </si>
  <si>
    <t>ソニック50号：大分→別府</t>
    <rPh sb="6" eb="7">
      <t>ゴウ</t>
    </rPh>
    <rPh sb="8" eb="10">
      <t>オオイタ</t>
    </rPh>
    <rPh sb="11" eb="13">
      <t>ベップ</t>
    </rPh>
    <phoneticPr fontId="3"/>
  </si>
  <si>
    <t>航空券</t>
    <rPh sb="0" eb="3">
      <t>コウクウケン</t>
    </rPh>
    <phoneticPr fontId="3"/>
  </si>
  <si>
    <t>JAL378便：北九州→羽田</t>
    <rPh sb="6" eb="7">
      <t>ビン</t>
    </rPh>
    <rPh sb="8" eb="11">
      <t>キタキュウシュウ</t>
    </rPh>
    <rPh sb="12" eb="14">
      <t>ハネダ</t>
    </rPh>
    <phoneticPr fontId="3"/>
  </si>
  <si>
    <t>宿泊</t>
    <rPh sb="0" eb="2">
      <t>シュクハク</t>
    </rPh>
    <phoneticPr fontId="3"/>
  </si>
  <si>
    <t>小倉東急イン</t>
    <rPh sb="0" eb="2">
      <t>コクラ</t>
    </rPh>
    <rPh sb="2" eb="4">
      <t>トウキュウ</t>
    </rPh>
    <phoneticPr fontId="3"/>
  </si>
  <si>
    <t>2月13日（土）</t>
    <rPh sb="1" eb="2">
      <t>ガツ</t>
    </rPh>
    <rPh sb="4" eb="5">
      <t>ニチ</t>
    </rPh>
    <rPh sb="6" eb="7">
      <t>ド</t>
    </rPh>
    <phoneticPr fontId="3"/>
  </si>
  <si>
    <t>JR九州ホテル鹿児島</t>
    <rPh sb="2" eb="4">
      <t>キュウシュウ</t>
    </rPh>
    <rPh sb="7" eb="10">
      <t>カゴシマ</t>
    </rPh>
    <phoneticPr fontId="3"/>
  </si>
  <si>
    <t>浜松</t>
    <rPh sb="0" eb="2">
      <t>ハママツ</t>
    </rPh>
    <phoneticPr fontId="3"/>
  </si>
  <si>
    <t>豊橋</t>
    <rPh sb="0" eb="2">
      <t>トヨハシ</t>
    </rPh>
    <phoneticPr fontId="3"/>
  </si>
  <si>
    <t>渥美</t>
    <rPh sb="0" eb="2">
      <t>アツミ</t>
    </rPh>
    <phoneticPr fontId="3"/>
  </si>
  <si>
    <t xml:space="preserve">■新羽島    </t>
  </si>
  <si>
    <t xml:space="preserve">■下呂    </t>
  </si>
  <si>
    <t xml:space="preserve">｜ 　名鉄羽島新線(名鉄岐阜行)   1.3km   </t>
  </si>
  <si>
    <t>｜ 　（ワイドビュー）ひだ6号(名古屋行)   118.6km   前・後</t>
  </si>
  <si>
    <t>｜ 　17:21－17:23［2分］</t>
  </si>
  <si>
    <t>｜ 　10:27－12:01［94分］</t>
  </si>
  <si>
    <t xml:space="preserve">｜ 　420円 </t>
  </si>
  <si>
    <t>｜ 　6,620円 （ 指定席 割 1,140円 ）</t>
  </si>
  <si>
    <t>◇江吉良 ≪直通≫     ［1分待ち］</t>
  </si>
  <si>
    <t>◇名古屋    3番線着・14番線発 ［81分待ち］</t>
  </si>
  <si>
    <t xml:space="preserve">｜ 　名鉄竹鼻線(名鉄岐阜行)   10.3km   </t>
  </si>
  <si>
    <t>｜ 　ひかり516号(東京行)   282.1km   8・10号車</t>
  </si>
  <si>
    <t>｜ 　17:24－17:45［21分］</t>
  </si>
  <si>
    <t>｜ 　13:22－14:34［72分］</t>
  </si>
  <si>
    <t xml:space="preserve">｜ 　 ↓ </t>
  </si>
  <si>
    <t>｜ 　 ↓ （ 指定席 3,760円 ）</t>
  </si>
  <si>
    <t>◇笠松 ≪直通≫     ［0分待ち］</t>
  </si>
  <si>
    <t>◇小田原     ［12分待ち］</t>
  </si>
  <si>
    <t xml:space="preserve">｜ 　名鉄本線急行(名鉄岐阜行)   4.7km   </t>
  </si>
  <si>
    <t xml:space="preserve">｜ 　箱根登山線(箱根湯本行)   6.1km   </t>
  </si>
  <si>
    <t>｜ 　17:45－17:50［5分］</t>
  </si>
  <si>
    <t>｜ 　14:46－15:01［15分］</t>
  </si>
  <si>
    <t xml:space="preserve">｜ 　300円 </t>
  </si>
  <si>
    <t>◇名鉄岐阜/岐阜     ［20分待ち］</t>
  </si>
  <si>
    <t>■箱根湯本　　</t>
  </si>
  <si>
    <t xml:space="preserve">｜ 　（ワイドビュー）ひだ17号(高山行)   88.3km   </t>
  </si>
  <si>
    <t>｜ 　18:10－19:30［80分］</t>
  </si>
  <si>
    <t>｜ 　1,620円 （ 指定席 1,660円 ）</t>
  </si>
  <si>
    <t>■下呂　　</t>
  </si>
  <si>
    <t>発着ポイント</t>
    <rPh sb="0" eb="2">
      <t>ハッチャク</t>
    </rPh>
    <phoneticPr fontId="3"/>
  </si>
  <si>
    <t>時刻</t>
    <rPh sb="0" eb="2">
      <t>ジコク</t>
    </rPh>
    <phoneticPr fontId="3"/>
  </si>
  <si>
    <t>取得国・絵巻</t>
    <rPh sb="0" eb="2">
      <t>シュトク</t>
    </rPh>
    <rPh sb="2" eb="3">
      <t>コク</t>
    </rPh>
    <rPh sb="4" eb="6">
      <t>エマキ</t>
    </rPh>
    <phoneticPr fontId="3"/>
  </si>
  <si>
    <t>浜松駅</t>
    <rPh sb="0" eb="2">
      <t>ハママツ</t>
    </rPh>
    <rPh sb="2" eb="3">
      <t>エキ</t>
    </rPh>
    <phoneticPr fontId="3"/>
  </si>
  <si>
    <t>豊橋鉄道渥美線 三河田原</t>
    <phoneticPr fontId="3"/>
  </si>
  <si>
    <t>JR飯田線 中部天竜駅</t>
    <rPh sb="2" eb="5">
      <t>イイダセン</t>
    </rPh>
    <phoneticPr fontId="3"/>
  </si>
  <si>
    <t>愛知県豊田市稲武町</t>
    <phoneticPr fontId="3"/>
  </si>
  <si>
    <t>飯田</t>
    <rPh sb="0" eb="2">
      <t>イイダ</t>
    </rPh>
    <phoneticPr fontId="3"/>
  </si>
  <si>
    <t>長野県下伊那郡平谷村</t>
    <phoneticPr fontId="3"/>
  </si>
  <si>
    <t>中央自動車道 恵那IC</t>
    <rPh sb="0" eb="2">
      <t>チュウオウ</t>
    </rPh>
    <rPh sb="2" eb="6">
      <t>ジドウシャドウ</t>
    </rPh>
    <phoneticPr fontId="3"/>
  </si>
  <si>
    <t>中央自動車道 端波IC（通過）</t>
    <rPh sb="0" eb="2">
      <t>チュウオウ</t>
    </rPh>
    <rPh sb="2" eb="6">
      <t>ジドウシャドウ</t>
    </rPh>
    <rPh sb="7" eb="8">
      <t>ハシ</t>
    </rPh>
    <rPh sb="8" eb="9">
      <t>ナミ</t>
    </rPh>
    <rPh sb="12" eb="14">
      <t>ツウカ</t>
    </rPh>
    <phoneticPr fontId="3"/>
  </si>
  <si>
    <t>東海環状自動車道 可児御嵩IC</t>
    <rPh sb="0" eb="2">
      <t>トウカイ</t>
    </rPh>
    <rPh sb="2" eb="4">
      <t>カンジョウ</t>
    </rPh>
    <rPh sb="4" eb="8">
      <t>ジドウシャドウ</t>
    </rPh>
    <rPh sb="9" eb="11">
      <t>カニ</t>
    </rPh>
    <rPh sb="11" eb="13">
      <t>ミタケ</t>
    </rPh>
    <phoneticPr fontId="3"/>
  </si>
  <si>
    <t>名古屋鉄道 犬山駅</t>
    <rPh sb="6" eb="8">
      <t>イヌヤマ</t>
    </rPh>
    <rPh sb="8" eb="9">
      <t>エキ</t>
    </rPh>
    <phoneticPr fontId="3"/>
  </si>
  <si>
    <t>JR岐阜駅</t>
    <rPh sb="2" eb="4">
      <t>ギフ</t>
    </rPh>
    <rPh sb="4" eb="5">
      <t>エキ</t>
    </rPh>
    <phoneticPr fontId="3"/>
  </si>
  <si>
    <t>樽見鉄道樽見線 北方真桑駅</t>
    <phoneticPr fontId="3"/>
  </si>
  <si>
    <t xml:space="preserve">新羽島  </t>
    <phoneticPr fontId="3"/>
  </si>
  <si>
    <t>※別紙参照</t>
    <rPh sb="1" eb="3">
      <t>ベッシ</t>
    </rPh>
    <rPh sb="3" eb="5">
      <t>サンショウ</t>
    </rPh>
    <phoneticPr fontId="3"/>
  </si>
  <si>
    <t>1本前は15:21  新羽島発</t>
    <rPh sb="1" eb="2">
      <t>ホン</t>
    </rPh>
    <rPh sb="2" eb="3">
      <t>マエ</t>
    </rPh>
    <rPh sb="11" eb="14">
      <t>シンハシマ</t>
    </rPh>
    <rPh sb="14" eb="15">
      <t>ハツ</t>
    </rPh>
    <phoneticPr fontId="3"/>
  </si>
  <si>
    <t>名鉄羽島新線(名鉄岐阜行)</t>
    <rPh sb="0" eb="2">
      <t>メイテツ</t>
    </rPh>
    <rPh sb="2" eb="4">
      <t>ハシマ</t>
    </rPh>
    <rPh sb="4" eb="6">
      <t>シンセン</t>
    </rPh>
    <rPh sb="7" eb="9">
      <t>メイテツ</t>
    </rPh>
    <rPh sb="9" eb="11">
      <t>ギフ</t>
    </rPh>
    <rPh sb="11" eb="12">
      <t>ギョウ</t>
    </rPh>
    <phoneticPr fontId="3"/>
  </si>
  <si>
    <t>名鉄岐阜</t>
    <phoneticPr fontId="3"/>
  </si>
  <si>
    <t>岐阜</t>
    <rPh sb="0" eb="2">
      <t>ギフ</t>
    </rPh>
    <phoneticPr fontId="3"/>
  </si>
  <si>
    <t>ひだ17号(高山行)</t>
    <phoneticPr fontId="3"/>
  </si>
  <si>
    <t>飛騨牛しぐれ弁当</t>
    <rPh sb="0" eb="2">
      <t>ヒダ</t>
    </rPh>
    <rPh sb="2" eb="3">
      <t>ギュウ</t>
    </rPh>
    <rPh sb="6" eb="8">
      <t>ベントウ</t>
    </rPh>
    <phoneticPr fontId="3"/>
  </si>
  <si>
    <t>高山本線 下呂駅</t>
    <rPh sb="0" eb="2">
      <t>タカヤマ</t>
    </rPh>
    <rPh sb="2" eb="4">
      <t>ホンセン</t>
    </rPh>
    <rPh sb="5" eb="7">
      <t>ゲロ</t>
    </rPh>
    <rPh sb="7" eb="8">
      <t>エキ</t>
    </rPh>
    <phoneticPr fontId="3"/>
  </si>
  <si>
    <t>下呂温泉</t>
    <rPh sb="0" eb="2">
      <t>ゲロ</t>
    </rPh>
    <rPh sb="2" eb="4">
      <t>オンセン</t>
    </rPh>
    <phoneticPr fontId="3"/>
  </si>
  <si>
    <t>下呂</t>
    <rPh sb="0" eb="2">
      <t>ゲロ</t>
    </rPh>
    <phoneticPr fontId="3"/>
  </si>
  <si>
    <t xml:space="preserve">ひだ6号(名古屋行) </t>
    <phoneticPr fontId="3"/>
  </si>
  <si>
    <t>名古屋</t>
    <phoneticPr fontId="3"/>
  </si>
  <si>
    <t>ひかり516号(東京行)</t>
    <phoneticPr fontId="3"/>
  </si>
  <si>
    <t>小田原</t>
    <phoneticPr fontId="3"/>
  </si>
  <si>
    <t>箱根登山線(箱根湯本行)</t>
    <phoneticPr fontId="3"/>
  </si>
  <si>
    <t>箱根温泉</t>
    <rPh sb="0" eb="2">
      <t>ハコネ</t>
    </rPh>
    <rPh sb="2" eb="4">
      <t>オンセン</t>
    </rPh>
    <phoneticPr fontId="3"/>
  </si>
  <si>
    <t>箱根湯本駅</t>
    <rPh sb="0" eb="2">
      <t>ハコネ</t>
    </rPh>
    <rPh sb="2" eb="4">
      <t>ユモト</t>
    </rPh>
    <rPh sb="4" eb="5">
      <t>エキ</t>
    </rPh>
    <phoneticPr fontId="3"/>
  </si>
  <si>
    <t>箱根湯本　　</t>
    <phoneticPr fontId="3"/>
  </si>
  <si>
    <t>未取得絵巻</t>
    <rPh sb="0" eb="1">
      <t>ミ</t>
    </rPh>
    <rPh sb="1" eb="3">
      <t>シュトク</t>
    </rPh>
    <rPh sb="3" eb="5">
      <t>エマキ</t>
    </rPh>
    <phoneticPr fontId="3"/>
  </si>
  <si>
    <t>名産品</t>
    <rPh sb="0" eb="3">
      <t>メイサンヒン</t>
    </rPh>
    <phoneticPr fontId="3"/>
  </si>
  <si>
    <t>工芸品</t>
    <rPh sb="0" eb="3">
      <t>コウゲイヒン</t>
    </rPh>
    <phoneticPr fontId="3"/>
  </si>
  <si>
    <t>信州そば</t>
    <rPh sb="0" eb="2">
      <t>シンシュウ</t>
    </rPh>
    <phoneticPr fontId="3"/>
  </si>
  <si>
    <t>長野</t>
    <rPh sb="0" eb="2">
      <t>ナガノ</t>
    </rPh>
    <phoneticPr fontId="3"/>
  </si>
  <si>
    <t>静岡茶</t>
    <rPh sb="0" eb="2">
      <t>シズオカ</t>
    </rPh>
    <rPh sb="2" eb="3">
      <t>チャ</t>
    </rPh>
    <phoneticPr fontId="3"/>
  </si>
  <si>
    <t>静岡</t>
    <rPh sb="0" eb="2">
      <t>シズオカ</t>
    </rPh>
    <phoneticPr fontId="3"/>
  </si>
  <si>
    <t>味噌煮込みうどん</t>
    <rPh sb="0" eb="2">
      <t>ミソ</t>
    </rPh>
    <rPh sb="2" eb="4">
      <t>ニコ</t>
    </rPh>
    <phoneticPr fontId="3"/>
  </si>
  <si>
    <t>愛知</t>
    <rPh sb="0" eb="2">
      <t>アイチ</t>
    </rPh>
    <phoneticPr fontId="3"/>
  </si>
  <si>
    <t>常滑焼</t>
    <rPh sb="0" eb="3">
      <t>トコナメヤキ</t>
    </rPh>
    <phoneticPr fontId="3"/>
  </si>
  <si>
    <t>飛騨牛</t>
    <rPh sb="0" eb="2">
      <t>ヒダ</t>
    </rPh>
    <rPh sb="2" eb="3">
      <t>ギュウ</t>
    </rPh>
    <phoneticPr fontId="3"/>
  </si>
  <si>
    <t>美濃焼</t>
    <rPh sb="0" eb="3">
      <t>ミノヤキ</t>
    </rPh>
    <phoneticPr fontId="3"/>
  </si>
  <si>
    <t>名古屋</t>
    <phoneticPr fontId="3"/>
  </si>
  <si>
    <t>名古屋地下鉄桜通線(野並行)</t>
    <phoneticPr fontId="3"/>
  </si>
  <si>
    <t>名古屋地下鉄東山線(高畑行)</t>
    <phoneticPr fontId="3"/>
  </si>
  <si>
    <t>名古屋</t>
    <phoneticPr fontId="3"/>
  </si>
  <si>
    <t>武蔵小杉</t>
    <phoneticPr fontId="3"/>
  </si>
  <si>
    <t>新横浜</t>
    <phoneticPr fontId="3"/>
  </si>
  <si>
    <t>新横浜</t>
    <phoneticPr fontId="3"/>
  </si>
  <si>
    <t>豊橋</t>
    <phoneticPr fontId="3"/>
  </si>
  <si>
    <t>東横線・横浜線</t>
    <rPh sb="0" eb="2">
      <t>トウヨコ</t>
    </rPh>
    <rPh sb="2" eb="3">
      <t>セン</t>
    </rPh>
    <rPh sb="4" eb="6">
      <t>ヨコハマ</t>
    </rPh>
    <rPh sb="6" eb="7">
      <t>セン</t>
    </rPh>
    <phoneticPr fontId="3"/>
  </si>
  <si>
    <t>ひかり501号(新大阪行)</t>
    <phoneticPr fontId="3"/>
  </si>
  <si>
    <t>(乗車券/片道)</t>
  </si>
  <si>
    <t>(指定券) 2月28日 ひかり501号 グリーン</t>
  </si>
  <si>
    <t xml:space="preserve"> おとな1名 窓側限定 料金等:\7,250   </t>
  </si>
  <si>
    <t xml:space="preserve">新横浜(6:46)～豊橋(7:59) </t>
  </si>
  <si>
    <t xml:space="preserve">経路詳細 2月28日 － － おとな1名 － 運賃:\4,620   </t>
  </si>
  <si>
    <t xml:space="preserve">新横浜～豊橋 </t>
  </si>
  <si>
    <t>(指定券+乗車券) 3月1日 （ワイドビュー）ひだ（全車禁煙）6号 普通</t>
  </si>
  <si>
    <t xml:space="preserve"> おとな1名 窓側限定 料金等:\2,290</t>
  </si>
  <si>
    <t xml:space="preserve">運賃:\2,210   </t>
  </si>
  <si>
    <t xml:space="preserve">下呂(10:27)～名古屋(12:01) </t>
  </si>
  <si>
    <t>(指定券+乗車券) 2月28日 （ワイドビュー）ひだ（全車禁煙）17号 グリーン</t>
  </si>
  <si>
    <t xml:space="preserve"> おとな1名 窓側限定 料金等:\2,390</t>
  </si>
  <si>
    <t xml:space="preserve">運賃:\1,620   </t>
  </si>
  <si>
    <t xml:space="preserve">岐阜(18:10)～下呂(19:30) </t>
  </si>
  <si>
    <t>(指定券+乗車券) 3月1日 ひかり516号 普通</t>
  </si>
  <si>
    <t xml:space="preserve"> おとな1名 窓側限定 料金等:\3,760</t>
  </si>
  <si>
    <t xml:space="preserve">運賃:\4,940   </t>
  </si>
  <si>
    <t xml:space="preserve">名古屋(13:22)～小田原(14:34) </t>
  </si>
  <si>
    <t xml:space="preserve">合計金額 \29,080   </t>
  </si>
  <si>
    <t xml:space="preserve"> </t>
  </si>
  <si>
    <t xml:space="preserve">    </t>
  </si>
  <si>
    <t>名古屋地下鉄 今池駅</t>
    <rPh sb="0" eb="3">
      <t>ナゴヤ</t>
    </rPh>
    <rPh sb="3" eb="6">
      <t>チカテツ</t>
    </rPh>
    <rPh sb="7" eb="9">
      <t>イマイケ</t>
    </rPh>
    <rPh sb="9" eb="10">
      <t>エキ</t>
    </rPh>
    <phoneticPr fontId="3"/>
  </si>
  <si>
    <t>岐阜羽島</t>
    <rPh sb="0" eb="2">
      <t>ギフ</t>
    </rPh>
    <rPh sb="2" eb="4">
      <t>ハシマ</t>
    </rPh>
    <phoneticPr fontId="3"/>
  </si>
  <si>
    <t>今池</t>
    <phoneticPr fontId="3"/>
  </si>
  <si>
    <t>レンタカー</t>
    <phoneticPr fontId="3"/>
  </si>
  <si>
    <t>予約済み</t>
    <rPh sb="0" eb="2">
      <t>ヨヤク</t>
    </rPh>
    <rPh sb="2" eb="3">
      <t>ズ</t>
    </rPh>
    <phoneticPr fontId="3"/>
  </si>
  <si>
    <t>★要予約</t>
    <rPh sb="1" eb="4">
      <t>ヨウヨヤク</t>
    </rPh>
    <phoneticPr fontId="3"/>
  </si>
  <si>
    <t>日付</t>
    <rPh sb="0" eb="2">
      <t>ヒヅケ</t>
    </rPh>
    <phoneticPr fontId="3"/>
  </si>
  <si>
    <t>レンタカー</t>
  </si>
  <si>
    <t>高岡</t>
    <rPh sb="0" eb="2">
      <t>タカオカ</t>
    </rPh>
    <phoneticPr fontId="3"/>
  </si>
  <si>
    <t>経由地・取得ポイント</t>
    <rPh sb="0" eb="3">
      <t>ケイユチ</t>
    </rPh>
    <rPh sb="4" eb="6">
      <t>シュトク</t>
    </rPh>
    <phoneticPr fontId="3"/>
  </si>
  <si>
    <t>七尾</t>
    <rPh sb="0" eb="2">
      <t>ナナオ</t>
    </rPh>
    <phoneticPr fontId="3"/>
  </si>
  <si>
    <t>福井</t>
    <rPh sb="0" eb="2">
      <t>フクイ</t>
    </rPh>
    <phoneticPr fontId="3"/>
  </si>
  <si>
    <t>金沢</t>
    <rPh sb="0" eb="2">
      <t>カナザワ</t>
    </rPh>
    <phoneticPr fontId="3"/>
  </si>
  <si>
    <t>敦賀</t>
    <rPh sb="0" eb="2">
      <t>ツルガ</t>
    </rPh>
    <phoneticPr fontId="3"/>
  </si>
  <si>
    <t>東海道新幹線</t>
  </si>
  <si>
    <t>越中宮崎</t>
    <rPh sb="0" eb="2">
      <t>エッチュウ</t>
    </rPh>
    <rPh sb="2" eb="4">
      <t>ミヤザキ</t>
    </rPh>
    <phoneticPr fontId="3"/>
  </si>
  <si>
    <t>魚津・黒部</t>
    <rPh sb="0" eb="2">
      <t>ウオヅ</t>
    </rPh>
    <rPh sb="3" eb="5">
      <t>クロベ</t>
    </rPh>
    <phoneticPr fontId="3"/>
  </si>
  <si>
    <t>滑川・立山</t>
    <rPh sb="0" eb="2">
      <t>ナメカワ</t>
    </rPh>
    <rPh sb="3" eb="5">
      <t>タテヤマ</t>
    </rPh>
    <phoneticPr fontId="3"/>
  </si>
  <si>
    <t>東滑川</t>
    <rPh sb="0" eb="3">
      <t>ヒガシナメカワ</t>
    </rPh>
    <phoneticPr fontId="3"/>
  </si>
  <si>
    <t>岩瀬</t>
    <rPh sb="0" eb="2">
      <t>イワセ</t>
    </rPh>
    <phoneticPr fontId="3"/>
  </si>
  <si>
    <t>水橋</t>
    <rPh sb="0" eb="2">
      <t>ミズハシ</t>
    </rPh>
    <phoneticPr fontId="3"/>
  </si>
  <si>
    <t>八尾</t>
    <rPh sb="0" eb="2">
      <t>ヤツオ</t>
    </rPh>
    <phoneticPr fontId="3"/>
  </si>
  <si>
    <t>大山</t>
    <rPh sb="0" eb="2">
      <t>ダイセン</t>
    </rPh>
    <phoneticPr fontId="3"/>
  </si>
  <si>
    <t>砺波</t>
    <rPh sb="0" eb="2">
      <t>トナミ</t>
    </rPh>
    <phoneticPr fontId="3"/>
  </si>
  <si>
    <t>森本</t>
    <rPh sb="0" eb="2">
      <t>モリモト</t>
    </rPh>
    <phoneticPr fontId="3"/>
  </si>
  <si>
    <t>氷見</t>
    <rPh sb="0" eb="2">
      <t>ヒミ</t>
    </rPh>
    <phoneticPr fontId="3"/>
  </si>
  <si>
    <t>河北</t>
    <rPh sb="0" eb="2">
      <t>カワキタ</t>
    </rPh>
    <phoneticPr fontId="3"/>
  </si>
  <si>
    <t>輪島</t>
    <rPh sb="0" eb="2">
      <t>ワジマ</t>
    </rPh>
    <phoneticPr fontId="3"/>
  </si>
  <si>
    <t>西金沢</t>
    <rPh sb="0" eb="3">
      <t>ニシカナザワ</t>
    </rPh>
    <phoneticPr fontId="3"/>
  </si>
  <si>
    <t>鯖江</t>
    <rPh sb="0" eb="2">
      <t>サバエ</t>
    </rPh>
    <phoneticPr fontId="3"/>
  </si>
  <si>
    <t>勝山</t>
    <rPh sb="0" eb="2">
      <t>カツヤマ</t>
    </rPh>
    <phoneticPr fontId="3"/>
  </si>
  <si>
    <t>小浜</t>
    <rPh sb="0" eb="2">
      <t>オバマ</t>
    </rPh>
    <phoneticPr fontId="3"/>
  </si>
  <si>
    <t>長浜</t>
    <rPh sb="0" eb="2">
      <t>ナガハマ</t>
    </rPh>
    <phoneticPr fontId="3"/>
  </si>
  <si>
    <t>高島</t>
    <rPh sb="0" eb="2">
      <t>タカシマ</t>
    </rPh>
    <phoneticPr fontId="3"/>
  </si>
  <si>
    <t>小松</t>
    <rPh sb="0" eb="2">
      <t>コマツ</t>
    </rPh>
    <phoneticPr fontId="3"/>
  </si>
  <si>
    <t>富山</t>
    <phoneticPr fontId="3"/>
  </si>
  <si>
    <t>http://maps.google.co.jp/maps/ms?msa=0&amp;msid=101167297680971974501.0004801c0ca418a882e51&amp;hl=ja&amp;brcurrent=3,0x6004bad5499332e7:0xeb5fa65d181541a7,0&amp;dirflg=d&amp;doflg=ptk&amp;ie=UTF8&amp;ll=35.1536,137.039337&amp;spn=0.885893,1.209869&amp;z=10</t>
    <phoneticPr fontId="3"/>
  </si>
  <si>
    <t>県名</t>
    <rPh sb="0" eb="2">
      <t>ケンメイ</t>
    </rPh>
    <phoneticPr fontId="3"/>
  </si>
  <si>
    <t>-</t>
    <phoneticPr fontId="3"/>
  </si>
  <si>
    <t>宿</t>
    <rPh sb="0" eb="1">
      <t>ヤド</t>
    </rPh>
    <phoneticPr fontId="3"/>
  </si>
  <si>
    <t>0576-25-3121</t>
    <phoneticPr fontId="3"/>
  </si>
  <si>
    <t>0460-85-5748</t>
    <phoneticPr fontId="3"/>
  </si>
  <si>
    <t>https://aps1.travel.rakuten.co.jp/portal/my/prv_page.first</t>
    <phoneticPr fontId="3"/>
  </si>
  <si>
    <t>箱根湯本温泉　ホテル　マイユクール祥月</t>
    <phoneticPr fontId="3"/>
  </si>
  <si>
    <t>下呂温泉　和みの畳風呂物語の宿　小川屋</t>
    <phoneticPr fontId="3"/>
  </si>
  <si>
    <t>北海道</t>
  </si>
  <si>
    <t>新潟県</t>
  </si>
  <si>
    <t>石川県</t>
  </si>
  <si>
    <t>富山県</t>
  </si>
  <si>
    <t>福井県</t>
  </si>
  <si>
    <t>和歌山県</t>
  </si>
  <si>
    <t>鳥取県</t>
  </si>
  <si>
    <t>島根県</t>
  </si>
  <si>
    <t>香川県</t>
  </si>
  <si>
    <t>愛媛県</t>
  </si>
  <si>
    <t>徳島県</t>
  </si>
  <si>
    <t>高知県</t>
  </si>
  <si>
    <t>沖縄県</t>
  </si>
  <si>
    <t>つくば</t>
  </si>
  <si>
    <t>龍ケ崎・牛久</t>
  </si>
  <si>
    <t>宇都宮</t>
  </si>
  <si>
    <t>佐野</t>
  </si>
  <si>
    <t>榛名</t>
  </si>
  <si>
    <t>川越</t>
  </si>
  <si>
    <t>銚子</t>
  </si>
  <si>
    <t>箱根・小田原</t>
  </si>
  <si>
    <t>富士吉田</t>
  </si>
  <si>
    <t>渥美</t>
  </si>
  <si>
    <t>戸隠</t>
  </si>
  <si>
    <t>上田</t>
  </si>
  <si>
    <t>佐久</t>
  </si>
  <si>
    <t>安曇野</t>
  </si>
  <si>
    <t>新発田</t>
  </si>
  <si>
    <t>氷見</t>
  </si>
  <si>
    <t>洛北</t>
  </si>
  <si>
    <t>東山・山科</t>
  </si>
  <si>
    <t>洛中</t>
  </si>
  <si>
    <t>奈良</t>
  </si>
  <si>
    <t>柳生</t>
  </si>
  <si>
    <t>福知山</t>
  </si>
  <si>
    <t>豊岡・香住</t>
  </si>
  <si>
    <t>隠岐</t>
  </si>
  <si>
    <t>大田</t>
  </si>
  <si>
    <t>三好</t>
  </si>
  <si>
    <t>後免</t>
  </si>
  <si>
    <t>佐世保</t>
  </si>
  <si>
    <t>南さつま・指宿</t>
  </si>
  <si>
    <t>奄美</t>
  </si>
  <si>
    <t>宮古・石垣・八重山</t>
  </si>
  <si>
    <t>小笠原</t>
  </si>
  <si>
    <t>その他</t>
    <phoneticPr fontId="3"/>
  </si>
  <si>
    <t>連番</t>
    <rPh sb="0" eb="2">
      <t>レンバン</t>
    </rPh>
    <phoneticPr fontId="3"/>
  </si>
  <si>
    <t>大項目</t>
    <rPh sb="0" eb="3">
      <t>ダイコウモク</t>
    </rPh>
    <phoneticPr fontId="3"/>
  </si>
  <si>
    <t>枝番</t>
    <rPh sb="0" eb="2">
      <t>エダバン</t>
    </rPh>
    <phoneticPr fontId="3"/>
  </si>
  <si>
    <t>根室国</t>
  </si>
  <si>
    <t>北見国</t>
  </si>
  <si>
    <t>釧路国</t>
  </si>
  <si>
    <t>天塩国</t>
  </si>
  <si>
    <t>十勝国</t>
  </si>
  <si>
    <t>石狩国</t>
  </si>
  <si>
    <t>日高国</t>
  </si>
  <si>
    <t>胆振国</t>
  </si>
  <si>
    <t>後志国</t>
  </si>
  <si>
    <t>渡島国</t>
  </si>
  <si>
    <t>佐渡国</t>
  </si>
  <si>
    <t>越後国</t>
  </si>
  <si>
    <t>越中国</t>
  </si>
  <si>
    <t>能登国</t>
  </si>
  <si>
    <t>加賀国</t>
  </si>
  <si>
    <t>越前国</t>
  </si>
  <si>
    <t>若狭国</t>
  </si>
  <si>
    <t>丹後国</t>
  </si>
  <si>
    <t>丹波国</t>
  </si>
  <si>
    <t>但馬国</t>
  </si>
  <si>
    <t>因幡国</t>
  </si>
  <si>
    <t>伯耆国</t>
  </si>
  <si>
    <t>隠岐国</t>
  </si>
  <si>
    <t>出雲国</t>
  </si>
  <si>
    <t>石見国</t>
  </si>
  <si>
    <t>紀伊国</t>
  </si>
  <si>
    <t>淡路国</t>
  </si>
  <si>
    <t>阿波国</t>
  </si>
  <si>
    <t>讃岐国</t>
  </si>
  <si>
    <t>伊予国</t>
  </si>
  <si>
    <t>土佐国</t>
  </si>
  <si>
    <t>琉球国</t>
  </si>
  <si>
    <t>蓬莱島</t>
  </si>
  <si>
    <t>根室</t>
  </si>
  <si>
    <t>網走・紋別</t>
  </si>
  <si>
    <t>宗谷</t>
  </si>
  <si>
    <t>釧路</t>
  </si>
  <si>
    <t>士別・名寄</t>
  </si>
  <si>
    <t>留萌</t>
  </si>
  <si>
    <t>帯広</t>
  </si>
  <si>
    <t>東旭川</t>
  </si>
  <si>
    <t>旭川</t>
  </si>
  <si>
    <t>富良野・美瑛</t>
  </si>
  <si>
    <t>夕張・美唄</t>
  </si>
  <si>
    <t>千歳・北広島</t>
  </si>
  <si>
    <t>丘珠</t>
  </si>
  <si>
    <t>篠路</t>
  </si>
  <si>
    <t>白石</t>
  </si>
  <si>
    <t>豊平</t>
  </si>
  <si>
    <t>手稲</t>
  </si>
  <si>
    <t>札幌</t>
  </si>
  <si>
    <t>琴似</t>
  </si>
  <si>
    <t>真駒内・定山渓</t>
  </si>
  <si>
    <t>日高</t>
  </si>
  <si>
    <t>苫小牧・登別</t>
  </si>
  <si>
    <t>小樽・ニセコ</t>
  </si>
  <si>
    <t>松前・長万部</t>
  </si>
  <si>
    <t>函館</t>
  </si>
  <si>
    <t>江差</t>
  </si>
  <si>
    <t>佐渡</t>
  </si>
  <si>
    <t>村上</t>
  </si>
  <si>
    <t>豊栄</t>
  </si>
  <si>
    <t>新潟</t>
  </si>
  <si>
    <t>新津</t>
  </si>
  <si>
    <t>白根</t>
  </si>
  <si>
    <t>巻</t>
  </si>
  <si>
    <t>燕・三条</t>
  </si>
  <si>
    <t>長岡</t>
  </si>
  <si>
    <t>魚沼</t>
  </si>
  <si>
    <t>小千谷</t>
  </si>
  <si>
    <t>上越</t>
  </si>
  <si>
    <t>糸魚川</t>
  </si>
  <si>
    <t>魚津・黒部</t>
  </si>
  <si>
    <t>滑川・立山</t>
  </si>
  <si>
    <t>岩瀬</t>
  </si>
  <si>
    <t>富山</t>
  </si>
  <si>
    <t>大山</t>
  </si>
  <si>
    <t>高岡</t>
  </si>
  <si>
    <t>八尾</t>
  </si>
  <si>
    <t>砺波</t>
  </si>
  <si>
    <t>輪島</t>
  </si>
  <si>
    <t>七尾</t>
  </si>
  <si>
    <t>河北</t>
  </si>
  <si>
    <t>森本</t>
  </si>
  <si>
    <t>金沢</t>
  </si>
  <si>
    <t>西金沢</t>
  </si>
  <si>
    <t>湯涌谷</t>
  </si>
  <si>
    <t>小松</t>
  </si>
  <si>
    <t>加賀</t>
  </si>
  <si>
    <t>芦原</t>
  </si>
  <si>
    <t>勝山</t>
  </si>
  <si>
    <t>福井</t>
  </si>
  <si>
    <t>鯖江</t>
  </si>
  <si>
    <t>敦賀</t>
  </si>
  <si>
    <t>小浜</t>
  </si>
  <si>
    <t>舞鶴</t>
  </si>
  <si>
    <t>宮津</t>
  </si>
  <si>
    <t>綾部</t>
  </si>
  <si>
    <t>亀岡・園部</t>
  </si>
  <si>
    <t>篠山・氷上</t>
  </si>
  <si>
    <t>鳥取</t>
  </si>
  <si>
    <t>八頭</t>
  </si>
  <si>
    <t>倉吉</t>
  </si>
  <si>
    <t>米子</t>
  </si>
  <si>
    <t>日野</t>
  </si>
  <si>
    <t>松江</t>
  </si>
  <si>
    <t>安来・雲南</t>
  </si>
  <si>
    <t>出雲</t>
  </si>
  <si>
    <t>浜田</t>
  </si>
  <si>
    <t>益田・津和野</t>
  </si>
  <si>
    <t>尾鷲</t>
  </si>
  <si>
    <t>熊野</t>
  </si>
  <si>
    <t>洲本</t>
  </si>
  <si>
    <t>橋本・高野</t>
  </si>
  <si>
    <t>六十谷</t>
  </si>
  <si>
    <t>海南・那賀</t>
  </si>
  <si>
    <t>加太</t>
  </si>
  <si>
    <t>紀三井寺・和佐</t>
  </si>
  <si>
    <t>和歌山</t>
  </si>
  <si>
    <t>有田・御坊</t>
  </si>
  <si>
    <t>新宮・勝浦</t>
  </si>
  <si>
    <t>田辺・白浜</t>
  </si>
  <si>
    <t>鳴門</t>
  </si>
  <si>
    <t>徳島</t>
  </si>
  <si>
    <t>阿波・吉野川</t>
  </si>
  <si>
    <t>小松島</t>
  </si>
  <si>
    <t>美馬</t>
  </si>
  <si>
    <t>阿南</t>
  </si>
  <si>
    <t>志度・小豆島</t>
  </si>
  <si>
    <t>高松</t>
  </si>
  <si>
    <t>屋島</t>
  </si>
  <si>
    <t>国分寺</t>
  </si>
  <si>
    <t>坂出・丸亀</t>
  </si>
  <si>
    <t>観音寺</t>
  </si>
  <si>
    <t>三島</t>
  </si>
  <si>
    <t>西条・新居浜</t>
  </si>
  <si>
    <t>今治</t>
  </si>
  <si>
    <t>北条</t>
  </si>
  <si>
    <t>和気</t>
  </si>
  <si>
    <t>松山・道後</t>
  </si>
  <si>
    <t>久米</t>
  </si>
  <si>
    <t>伊予・東温</t>
  </si>
  <si>
    <t>八幡浜</t>
  </si>
  <si>
    <t>宇和島</t>
  </si>
  <si>
    <t>香美</t>
  </si>
  <si>
    <t>室戸・安芸</t>
  </si>
  <si>
    <t>高須・五台山</t>
  </si>
  <si>
    <t>旭・一宮</t>
  </si>
  <si>
    <t>高知</t>
  </si>
  <si>
    <t>伊野・仁淀</t>
  </si>
  <si>
    <t>朝倉・長浜</t>
  </si>
  <si>
    <t>須崎・高岡</t>
  </si>
  <si>
    <t>中村・清水</t>
  </si>
  <si>
    <t>国頭</t>
  </si>
  <si>
    <t>名護・今帰仁</t>
  </si>
  <si>
    <t>沖縄・浦添</t>
  </si>
  <si>
    <t>首里</t>
  </si>
  <si>
    <t>那覇</t>
  </si>
  <si>
    <t>豊見城・糸満</t>
  </si>
  <si>
    <t>夕張メロン</t>
  </si>
  <si>
    <t>石狩鍋</t>
  </si>
  <si>
    <t>木彫りの熊</t>
  </si>
  <si>
    <t>石狩鮭めし</t>
  </si>
  <si>
    <t>いかめし</t>
  </si>
  <si>
    <t>旭川市旭山動物園</t>
  </si>
  <si>
    <t>林檎</t>
  </si>
  <si>
    <t>大間マグロ</t>
  </si>
  <si>
    <t>津軽塗</t>
  </si>
  <si>
    <t>帆立釜めし</t>
  </si>
  <si>
    <t>弘前公園</t>
  </si>
  <si>
    <t>わんこそば</t>
  </si>
  <si>
    <t>南部鉄器</t>
  </si>
  <si>
    <t>牛ステーキ弁当</t>
  </si>
  <si>
    <t>いちご弁当</t>
  </si>
  <si>
    <t>龍泉洞</t>
  </si>
  <si>
    <t>比内地鶏</t>
  </si>
  <si>
    <t>秋田杉桶樽</t>
  </si>
  <si>
    <t>ハタハタすめし弁当</t>
  </si>
  <si>
    <t>田沢湖</t>
  </si>
  <si>
    <t>牛タン</t>
  </si>
  <si>
    <t>宮城伝統こけし</t>
  </si>
  <si>
    <t>仙台牛詰め弁当</t>
  </si>
  <si>
    <t>松島水族館</t>
  </si>
  <si>
    <t>さくらんぼ</t>
  </si>
  <si>
    <t>山形鋳物</t>
  </si>
  <si>
    <t>牛肉どまん中</t>
  </si>
  <si>
    <t>リナワールド</t>
  </si>
  <si>
    <t>奥州手延麺</t>
  </si>
  <si>
    <t>会津漆器</t>
  </si>
  <si>
    <t>伊達鶏釜めし</t>
  </si>
  <si>
    <t>スパリゾートハワイアンズ</t>
  </si>
  <si>
    <t>雷おこし</t>
  </si>
  <si>
    <t>江戸木目込人形</t>
  </si>
  <si>
    <t>江戸風鈴</t>
  </si>
  <si>
    <t>チキン弁当</t>
  </si>
  <si>
    <t>東京タワー</t>
  </si>
  <si>
    <t>花やしき</t>
  </si>
  <si>
    <t>レインボーブリッジ</t>
  </si>
  <si>
    <t>落花生</t>
  </si>
  <si>
    <t>房州うちわ</t>
  </si>
  <si>
    <t>やきはま丼</t>
  </si>
  <si>
    <t>TDL</t>
  </si>
  <si>
    <t>草加せんべい</t>
  </si>
  <si>
    <t>春日部桐箪笥</t>
  </si>
  <si>
    <t>秩父釜めし</t>
  </si>
  <si>
    <t>東武動物公園</t>
  </si>
  <si>
    <t>水戸納豆</t>
  </si>
  <si>
    <t>結城紬</t>
  </si>
  <si>
    <t>印籠弁当</t>
  </si>
  <si>
    <t>ワープステーション江戸</t>
  </si>
  <si>
    <t>とちおとめ</t>
  </si>
  <si>
    <t>益子焼</t>
  </si>
  <si>
    <t>山菜おこわと鳥弁当</t>
  </si>
  <si>
    <t>那須ハイランドパーク</t>
  </si>
  <si>
    <t>下仁田ネギ</t>
  </si>
  <si>
    <t>桐生織</t>
  </si>
  <si>
    <t>だるま弁当</t>
  </si>
  <si>
    <t>峠の釜飯</t>
  </si>
  <si>
    <t>赤城高原牧場</t>
  </si>
  <si>
    <t>鳩サブレー</t>
  </si>
  <si>
    <t>鎌倉彫</t>
  </si>
  <si>
    <t>シウマイ御弁當</t>
  </si>
  <si>
    <t>横浜・八景島シーパラダイス</t>
  </si>
  <si>
    <t>コシヒカリ</t>
  </si>
  <si>
    <t>塩沢紬</t>
  </si>
  <si>
    <t>SL弁当</t>
  </si>
  <si>
    <t>トキ保護センター</t>
  </si>
  <si>
    <t>信州そば</t>
  </si>
  <si>
    <t>木曾漆器</t>
  </si>
  <si>
    <t>月見五目めし</t>
  </si>
  <si>
    <t>軽井沢タリアセン</t>
  </si>
  <si>
    <t>桃</t>
  </si>
  <si>
    <t>甲州印伝</t>
  </si>
  <si>
    <t>元気甲斐</t>
  </si>
  <si>
    <t>富士急ハイランド</t>
  </si>
  <si>
    <t>かぶら寿司</t>
  </si>
  <si>
    <t>九谷焼</t>
  </si>
  <si>
    <t>笹寿司</t>
  </si>
  <si>
    <t>金沢21世紀美術館</t>
  </si>
  <si>
    <t>シラエビ</t>
  </si>
  <si>
    <t>越中和紙</t>
  </si>
  <si>
    <t>ますのすし</t>
  </si>
  <si>
    <t>太閤山ランド</t>
  </si>
  <si>
    <t>越前ガニ</t>
  </si>
  <si>
    <t>越前焼</t>
  </si>
  <si>
    <t>焼さばずし</t>
  </si>
  <si>
    <t>恐竜博物館</t>
  </si>
  <si>
    <t>駿河雛具</t>
  </si>
  <si>
    <t>たいめし</t>
  </si>
  <si>
    <t>富士サファリパーク</t>
  </si>
  <si>
    <t>味噌煮込みうどん</t>
  </si>
  <si>
    <t>瀬戸焼</t>
  </si>
  <si>
    <t>常滑焼</t>
  </si>
  <si>
    <t>名古屋コーチン弁当</t>
  </si>
  <si>
    <t>東山動植物園</t>
  </si>
  <si>
    <t>松阪牛</t>
  </si>
  <si>
    <t>伊賀焼</t>
  </si>
  <si>
    <t>松阪牛ヒレ牛肉弁当</t>
  </si>
  <si>
    <t>鈴鹿サーキット</t>
  </si>
  <si>
    <t>飛騨牛</t>
  </si>
  <si>
    <t>美濃焼</t>
  </si>
  <si>
    <t>飛騨牛しぐれ寿司</t>
  </si>
  <si>
    <t>アクア・トト</t>
  </si>
  <si>
    <t>近江牛</t>
  </si>
  <si>
    <t>信楽焼</t>
  </si>
  <si>
    <t>牛肉弁当</t>
  </si>
  <si>
    <t>びわ湖バレイ</t>
  </si>
  <si>
    <t>宇治茶</t>
  </si>
  <si>
    <t>西陣織</t>
  </si>
  <si>
    <t>精進弁当</t>
  </si>
  <si>
    <t>東映太秦映画村</t>
  </si>
  <si>
    <t>奈良漬</t>
  </si>
  <si>
    <t>高山茶筌</t>
  </si>
  <si>
    <t>柿の葉すし</t>
  </si>
  <si>
    <t>奈良公園</t>
  </si>
  <si>
    <t>たこ焼き</t>
  </si>
  <si>
    <t>なにわべっ甲</t>
  </si>
  <si>
    <t>八角弁当</t>
  </si>
  <si>
    <t>太陽の塔</t>
  </si>
  <si>
    <t>USJ</t>
  </si>
  <si>
    <t>丹波の黒豆</t>
  </si>
  <si>
    <t>丹波立杭焼</t>
  </si>
  <si>
    <t>ひっぱりだこ飯</t>
  </si>
  <si>
    <t>姫路セントラルパーク</t>
  </si>
  <si>
    <t>紀州梅干</t>
  </si>
  <si>
    <t>紀州漆器</t>
  </si>
  <si>
    <t>小鯛雀寿司</t>
  </si>
  <si>
    <t>アドベンチャーワールド</t>
  </si>
  <si>
    <t>吉備団子</t>
  </si>
  <si>
    <t>備前焼</t>
  </si>
  <si>
    <t>祭ずし</t>
  </si>
  <si>
    <t>瀬戸大橋</t>
  </si>
  <si>
    <t>もみじ饅頭</t>
  </si>
  <si>
    <t>宮島細工</t>
  </si>
  <si>
    <t>牡蠣めし</t>
  </si>
  <si>
    <t>平和記念公園</t>
  </si>
  <si>
    <t>らっきょう</t>
  </si>
  <si>
    <t>弓浜絣</t>
  </si>
  <si>
    <t>いかすみ弁当</t>
  </si>
  <si>
    <t>鳥取砂丘</t>
  </si>
  <si>
    <t>出雲そば</t>
  </si>
  <si>
    <t>石州和紙</t>
  </si>
  <si>
    <t>七珍弁当</t>
  </si>
  <si>
    <t>アクアス</t>
  </si>
  <si>
    <t>下関ふく</t>
  </si>
  <si>
    <t>萩焼</t>
  </si>
  <si>
    <t>ふくめし</t>
  </si>
  <si>
    <t>秋吉台サファリランド</t>
  </si>
  <si>
    <t>讃岐うどん</t>
  </si>
  <si>
    <t>香川漆器</t>
  </si>
  <si>
    <t>たこめし</t>
  </si>
  <si>
    <t>栗林公園</t>
  </si>
  <si>
    <t>いよかん</t>
  </si>
  <si>
    <t>砥部焼</t>
  </si>
  <si>
    <t>坊ちゃん弁当</t>
  </si>
  <si>
    <t>とべ動物園</t>
  </si>
  <si>
    <t>すだち</t>
  </si>
  <si>
    <t>大谷焼</t>
  </si>
  <si>
    <t>阿波地鶏弁当</t>
  </si>
  <si>
    <t>鳴門大橋</t>
  </si>
  <si>
    <t>カツオ</t>
  </si>
  <si>
    <t>土佐打刃物</t>
  </si>
  <si>
    <t>かつおたたき弁当</t>
  </si>
  <si>
    <t>アンパンマンミュージアム</t>
  </si>
  <si>
    <t>明太子</t>
  </si>
  <si>
    <t>博多人形</t>
  </si>
  <si>
    <t>めんたい弁当</t>
  </si>
  <si>
    <t>スペースワールド</t>
  </si>
  <si>
    <t>関サバ</t>
  </si>
  <si>
    <t>別府竹細工</t>
  </si>
  <si>
    <t>豊後牛めし</t>
  </si>
  <si>
    <t>うみたまご</t>
  </si>
  <si>
    <t>カステラ</t>
  </si>
  <si>
    <t>三川内焼</t>
  </si>
  <si>
    <t>鯨カツ弁当</t>
  </si>
  <si>
    <t>ハウステンボス</t>
  </si>
  <si>
    <t>有明海苔</t>
  </si>
  <si>
    <t>唐津焼</t>
  </si>
  <si>
    <t>有田焼</t>
  </si>
  <si>
    <t>焼麦弁当</t>
  </si>
  <si>
    <t>肥前夢街道</t>
  </si>
  <si>
    <t>マンゴー</t>
  </si>
  <si>
    <t>宮崎地鶏</t>
  </si>
  <si>
    <t>のぼり猿</t>
  </si>
  <si>
    <t>かしわめし</t>
  </si>
  <si>
    <t>フェニックス・シーガイア・リゾート</t>
  </si>
  <si>
    <t>辛子蓮根</t>
  </si>
  <si>
    <t>肥後象嵌</t>
  </si>
  <si>
    <t>鮎屋三代</t>
  </si>
  <si>
    <t>グリーンランド</t>
  </si>
  <si>
    <t>薩摩芋</t>
  </si>
  <si>
    <t>薩摩焼</t>
  </si>
  <si>
    <t>かれい川</t>
  </si>
  <si>
    <t>種子島宇宙センター</t>
  </si>
  <si>
    <t>泡盛</t>
  </si>
  <si>
    <t>久米島紬</t>
  </si>
  <si>
    <t>壺川駅前弁当</t>
  </si>
  <si>
    <t>美ら海水族館</t>
  </si>
  <si>
    <t>名産品</t>
  </si>
  <si>
    <t>民・工芸品</t>
  </si>
  <si>
    <t>駅弁</t>
  </si>
  <si>
    <t>観光名所</t>
  </si>
  <si>
    <t>絵巻</t>
    <rPh sb="0" eb="2">
      <t>エマキ</t>
    </rPh>
    <phoneticPr fontId="3"/>
  </si>
  <si>
    <t>種別</t>
    <rPh sb="0" eb="2">
      <t>シュベツ</t>
    </rPh>
    <phoneticPr fontId="3"/>
  </si>
  <si>
    <t>レア</t>
    <phoneticPr fontId="3"/>
  </si>
  <si>
    <t>レア</t>
    <phoneticPr fontId="3"/>
  </si>
  <si>
    <t>レア</t>
    <phoneticPr fontId="3"/>
  </si>
  <si>
    <t>購入済の切符はみどりの窓口（AM5:30より営業）で受け取り</t>
    <rPh sb="0" eb="2">
      <t>コウニュウ</t>
    </rPh>
    <rPh sb="2" eb="3">
      <t>ズ</t>
    </rPh>
    <rPh sb="4" eb="6">
      <t>キップ</t>
    </rPh>
    <rPh sb="11" eb="13">
      <t>マドグチ</t>
    </rPh>
    <rPh sb="22" eb="24">
      <t>エイギョウ</t>
    </rPh>
    <rPh sb="26" eb="27">
      <t>ウ</t>
    </rPh>
    <rPh sb="28" eb="29">
      <t>ト</t>
    </rPh>
    <phoneticPr fontId="3"/>
  </si>
  <si>
    <t>レンタカー</t>
    <phoneticPr fontId="3"/>
  </si>
  <si>
    <t>新八代駅（ゲキ★ヤス特典）</t>
    <rPh sb="0" eb="1">
      <t>シン</t>
    </rPh>
    <rPh sb="1" eb="3">
      <t>ヤツシロ</t>
    </rPh>
    <rPh sb="3" eb="4">
      <t>エキ</t>
    </rPh>
    <rPh sb="10" eb="12">
      <t>トクテン</t>
    </rPh>
    <phoneticPr fontId="3"/>
  </si>
  <si>
    <t>普通下関</t>
    <rPh sb="0" eb="2">
      <t>フツウ</t>
    </rPh>
    <rPh sb="2" eb="4">
      <t>シモノセキ</t>
    </rPh>
    <phoneticPr fontId="3"/>
  </si>
  <si>
    <t>↓</t>
    <phoneticPr fontId="3"/>
  </si>
  <si>
    <t>レンタカー</t>
    <phoneticPr fontId="3"/>
  </si>
  <si>
    <t>大分駅（エコレンタカー割引）</t>
    <rPh sb="0" eb="3">
      <t>オオイタエキ</t>
    </rPh>
    <rPh sb="11" eb="13">
      <t>ワリビキ</t>
    </rPh>
    <phoneticPr fontId="3"/>
  </si>
  <si>
    <t>門司</t>
    <rPh sb="0" eb="2">
      <t>モジ</t>
    </rPh>
    <phoneticPr fontId="3"/>
  </si>
  <si>
    <t>「門司」</t>
    <rPh sb="1" eb="3">
      <t>モジ</t>
    </rPh>
    <phoneticPr fontId="3"/>
  </si>
  <si>
    <t>快速南福岡</t>
    <rPh sb="0" eb="2">
      <t>カイソク</t>
    </rPh>
    <rPh sb="2" eb="3">
      <t>ミナミ</t>
    </rPh>
    <rPh sb="3" eb="5">
      <t>フクオカ</t>
    </rPh>
    <phoneticPr fontId="3"/>
  </si>
  <si>
    <t>↓</t>
    <phoneticPr fontId="3"/>
  </si>
  <si>
    <t>こだま851号博多</t>
    <rPh sb="6" eb="7">
      <t>ゴウ</t>
    </rPh>
    <rPh sb="7" eb="9">
      <t>ハカタ</t>
    </rPh>
    <phoneticPr fontId="3"/>
  </si>
  <si>
    <t>↓</t>
    <phoneticPr fontId="3"/>
  </si>
  <si>
    <t>「八幡・若松」「飯塚・嘉麻」「宗像・古賀」「箱崎・香椎」「博多」</t>
    <rPh sb="1" eb="3">
      <t>ヤワタ</t>
    </rPh>
    <rPh sb="4" eb="6">
      <t>ワカマツ</t>
    </rPh>
    <rPh sb="15" eb="17">
      <t>ムナカタ</t>
    </rPh>
    <rPh sb="18" eb="20">
      <t>コガ</t>
    </rPh>
    <rPh sb="22" eb="24">
      <t>ハコザキ</t>
    </rPh>
    <rPh sb="25" eb="27">
      <t>カシイ</t>
    </rPh>
    <rPh sb="29" eb="31">
      <t>ハカタ</t>
    </rPh>
    <phoneticPr fontId="3"/>
  </si>
  <si>
    <t>博多</t>
    <rPh sb="0" eb="2">
      <t>ハカタ</t>
    </rPh>
    <phoneticPr fontId="3"/>
  </si>
  <si>
    <t>「駅弁：めんたい弁当」</t>
    <rPh sb="1" eb="3">
      <t>エキベン</t>
    </rPh>
    <rPh sb="8" eb="10">
      <t>ベントウ</t>
    </rPh>
    <phoneticPr fontId="3"/>
  </si>
  <si>
    <t>「嬉野・武雄」（長崎）JR鹿児島本線　大牟田→長洲間、進行右手に有明海を見る辺りで対岸盗り報告あり。</t>
    <rPh sb="1" eb="3">
      <t>ウレシノ</t>
    </rPh>
    <rPh sb="4" eb="6">
      <t>タケオ</t>
    </rPh>
    <rPh sb="8" eb="10">
      <t>ナガサキ</t>
    </rPh>
    <rPh sb="45" eb="47">
      <t>ホウコク</t>
    </rPh>
    <phoneticPr fontId="3"/>
  </si>
  <si>
    <t>リレーつばめ1号</t>
    <rPh sb="7" eb="8">
      <t>ゴウ</t>
    </rPh>
    <phoneticPr fontId="3"/>
  </si>
  <si>
    <r>
      <t>「三宅・曰佐」（笹原駅）「大宰府・筑紫野」「鳥栖・神埼」</t>
    </r>
    <r>
      <rPr>
        <sz val="9"/>
        <color indexed="40"/>
        <rFont val="ＭＳ Ｐゴシック"/>
        <family val="3"/>
        <charset val="128"/>
      </rPr>
      <t>「駅弁：焼麦弁当」</t>
    </r>
    <r>
      <rPr>
        <sz val="9"/>
        <color indexed="8"/>
        <rFont val="ＭＳ Ｐゴシック"/>
        <family val="3"/>
        <charset val="128"/>
      </rPr>
      <t>「久留米」「八女・筑後」「柳川・大牟田」</t>
    </r>
    <r>
      <rPr>
        <sz val="9"/>
        <color indexed="40"/>
        <rFont val="ＭＳ Ｐゴシック"/>
        <family val="3"/>
        <charset val="128"/>
      </rPr>
      <t>「名所：グリーンランド」</t>
    </r>
    <r>
      <rPr>
        <sz val="9"/>
        <color indexed="8"/>
        <rFont val="ＭＳ Ｐゴシック"/>
        <family val="3"/>
        <charset val="128"/>
      </rPr>
      <t>「玉名・山鹿」「立田山」</t>
    </r>
    <rPh sb="1" eb="3">
      <t>ミヤケ</t>
    </rPh>
    <rPh sb="4" eb="5">
      <t>イワ</t>
    </rPh>
    <rPh sb="8" eb="10">
      <t>ササハラ</t>
    </rPh>
    <rPh sb="10" eb="11">
      <t>エキ</t>
    </rPh>
    <rPh sb="13" eb="16">
      <t>ダザイフ</t>
    </rPh>
    <rPh sb="17" eb="19">
      <t>ツクシ</t>
    </rPh>
    <rPh sb="19" eb="20">
      <t>ノ</t>
    </rPh>
    <rPh sb="22" eb="24">
      <t>トス</t>
    </rPh>
    <rPh sb="25" eb="27">
      <t>カンザキ</t>
    </rPh>
    <rPh sb="29" eb="31">
      <t>エキベン</t>
    </rPh>
    <rPh sb="32" eb="33">
      <t>ヤ</t>
    </rPh>
    <rPh sb="33" eb="34">
      <t>ムギ</t>
    </rPh>
    <rPh sb="34" eb="36">
      <t>ベントウ</t>
    </rPh>
    <rPh sb="38" eb="41">
      <t>クルメ</t>
    </rPh>
    <rPh sb="43" eb="45">
      <t>ヤメ</t>
    </rPh>
    <rPh sb="46" eb="48">
      <t>チクゴ</t>
    </rPh>
    <rPh sb="50" eb="52">
      <t>ヤナガワ</t>
    </rPh>
    <rPh sb="53" eb="56">
      <t>オオムタ</t>
    </rPh>
    <rPh sb="58" eb="60">
      <t>メイショ</t>
    </rPh>
    <rPh sb="70" eb="72">
      <t>タマナ</t>
    </rPh>
    <rPh sb="73" eb="74">
      <t>ヤマ</t>
    </rPh>
    <rPh sb="74" eb="75">
      <t>シカ</t>
    </rPh>
    <rPh sb="77" eb="79">
      <t>タツタ</t>
    </rPh>
    <rPh sb="79" eb="80">
      <t>ヤマ</t>
    </rPh>
    <phoneticPr fontId="3"/>
  </si>
  <si>
    <t>熊本</t>
    <rPh sb="0" eb="2">
      <t>クマモト</t>
    </rPh>
    <phoneticPr fontId="3"/>
  </si>
  <si>
    <t>「熊本城」「金峰山」</t>
    <phoneticPr fontId="3"/>
  </si>
  <si>
    <t>「金峰山」熊本発車直後、進行方向右側を向いて連打。無事取れない場合セカンドシナリオへ。</t>
    <rPh sb="1" eb="2">
      <t>キン</t>
    </rPh>
    <rPh sb="2" eb="3">
      <t>ミネ</t>
    </rPh>
    <rPh sb="3" eb="4">
      <t>ヤマ</t>
    </rPh>
    <rPh sb="5" eb="7">
      <t>クマモト</t>
    </rPh>
    <rPh sb="7" eb="9">
      <t>ハッシャ</t>
    </rPh>
    <rPh sb="9" eb="11">
      <t>チョクゴ</t>
    </rPh>
    <rPh sb="12" eb="14">
      <t>シンコウ</t>
    </rPh>
    <rPh sb="14" eb="16">
      <t>ホウコウ</t>
    </rPh>
    <rPh sb="16" eb="18">
      <t>ミギガワ</t>
    </rPh>
    <rPh sb="19" eb="20">
      <t>ム</t>
    </rPh>
    <rPh sb="22" eb="24">
      <t>レンダ</t>
    </rPh>
    <rPh sb="25" eb="27">
      <t>ブジ</t>
    </rPh>
    <rPh sb="27" eb="28">
      <t>ト</t>
    </rPh>
    <rPh sb="31" eb="33">
      <t>バアイ</t>
    </rPh>
    <phoneticPr fontId="3"/>
  </si>
  <si>
    <t>九州横断特急2号別府</t>
    <rPh sb="0" eb="2">
      <t>キュウシュウ</t>
    </rPh>
    <rPh sb="2" eb="4">
      <t>オウダン</t>
    </rPh>
    <rPh sb="4" eb="6">
      <t>トッキュウ</t>
    </rPh>
    <rPh sb="7" eb="8">
      <t>ゴウ</t>
    </rPh>
    <rPh sb="8" eb="10">
      <t>ベップ</t>
    </rPh>
    <phoneticPr fontId="3"/>
  </si>
  <si>
    <t>↓</t>
    <phoneticPr fontId="3"/>
  </si>
  <si>
    <t>「川尻・江津湖」「立田山」「玉名・山鹿」</t>
    <rPh sb="1" eb="3">
      <t>カワジリ</t>
    </rPh>
    <rPh sb="4" eb="5">
      <t>エ</t>
    </rPh>
    <rPh sb="5" eb="6">
      <t>ツ</t>
    </rPh>
    <rPh sb="6" eb="7">
      <t>ミズウミ</t>
    </rPh>
    <rPh sb="9" eb="11">
      <t>タツタ</t>
    </rPh>
    <rPh sb="11" eb="12">
      <t>ヤマ</t>
    </rPh>
    <rPh sb="14" eb="16">
      <t>タマナ</t>
    </rPh>
    <rPh sb="17" eb="18">
      <t>ヤマ</t>
    </rPh>
    <rPh sb="18" eb="19">
      <t>シカ</t>
    </rPh>
    <phoneticPr fontId="3"/>
  </si>
  <si>
    <t>立野</t>
    <rPh sb="0" eb="1">
      <t>タ</t>
    </rPh>
    <rPh sb="1" eb="2">
      <t>ノ</t>
    </rPh>
    <phoneticPr fontId="3"/>
  </si>
  <si>
    <t>「阿蘇」</t>
    <rPh sb="1" eb="3">
      <t>アソ</t>
    </rPh>
    <phoneticPr fontId="3"/>
  </si>
  <si>
    <t>普通肥後大津</t>
    <rPh sb="0" eb="2">
      <t>フツウ</t>
    </rPh>
    <rPh sb="2" eb="4">
      <t>ヒゴ</t>
    </rPh>
    <rPh sb="4" eb="6">
      <t>オオツ</t>
    </rPh>
    <phoneticPr fontId="3"/>
  </si>
  <si>
    <t>肥後大津</t>
    <rPh sb="0" eb="2">
      <t>ヒゴ</t>
    </rPh>
    <rPh sb="2" eb="4">
      <t>オオツ</t>
    </rPh>
    <phoneticPr fontId="3"/>
  </si>
  <si>
    <t>（セカンドシナリオ）</t>
    <phoneticPr fontId="3"/>
  </si>
  <si>
    <t>普通熊本</t>
    <rPh sb="0" eb="2">
      <t>フツウ</t>
    </rPh>
    <rPh sb="2" eb="4">
      <t>クマモト</t>
    </rPh>
    <phoneticPr fontId="3"/>
  </si>
  <si>
    <t>↓</t>
    <phoneticPr fontId="3"/>
  </si>
  <si>
    <t>徒歩</t>
    <rPh sb="0" eb="2">
      <t>トホ</t>
    </rPh>
    <phoneticPr fontId="3"/>
  </si>
  <si>
    <t>↓</t>
    <phoneticPr fontId="3"/>
  </si>
  <si>
    <t>駅南西の田崎本町交差点で電波はいるはず。</t>
    <rPh sb="0" eb="1">
      <t>エキ</t>
    </rPh>
    <rPh sb="1" eb="3">
      <t>ナンセイ</t>
    </rPh>
    <rPh sb="4" eb="6">
      <t>タサキ</t>
    </rPh>
    <rPh sb="6" eb="7">
      <t>モト</t>
    </rPh>
    <rPh sb="7" eb="8">
      <t>マチ</t>
    </rPh>
    <rPh sb="8" eb="11">
      <t>コウサテン</t>
    </rPh>
    <rPh sb="12" eb="14">
      <t>デンパ</t>
    </rPh>
    <phoneticPr fontId="3"/>
  </si>
  <si>
    <t>リレーつばめ5号</t>
    <rPh sb="7" eb="8">
      <t>ゴウ</t>
    </rPh>
    <phoneticPr fontId="3"/>
  </si>
  <si>
    <t>「川尻・江津湖」「宇土・宇城」「八代」</t>
    <rPh sb="1" eb="3">
      <t>カワジリ</t>
    </rPh>
    <rPh sb="4" eb="5">
      <t>エ</t>
    </rPh>
    <rPh sb="5" eb="6">
      <t>ツ</t>
    </rPh>
    <rPh sb="6" eb="7">
      <t>ミズウミ</t>
    </rPh>
    <rPh sb="9" eb="11">
      <t>ウド</t>
    </rPh>
    <rPh sb="12" eb="13">
      <t>ウ</t>
    </rPh>
    <rPh sb="13" eb="14">
      <t>シロ</t>
    </rPh>
    <rPh sb="16" eb="18">
      <t>ヤツシロ</t>
    </rPh>
    <phoneticPr fontId="3"/>
  </si>
  <si>
    <t>リレーつばめ39号</t>
    <rPh sb="8" eb="9">
      <t>ゴウ</t>
    </rPh>
    <phoneticPr fontId="3"/>
  </si>
  <si>
    <t>新八代</t>
    <rPh sb="0" eb="1">
      <t>シン</t>
    </rPh>
    <rPh sb="1" eb="3">
      <t>ヤツシロ</t>
    </rPh>
    <phoneticPr fontId="3"/>
  </si>
  <si>
    <t>新八代駅</t>
    <rPh sb="0" eb="1">
      <t>シン</t>
    </rPh>
    <rPh sb="1" eb="3">
      <t>ヤツシロ</t>
    </rPh>
    <rPh sb="3" eb="4">
      <t>エキ</t>
    </rPh>
    <phoneticPr fontId="3"/>
  </si>
  <si>
    <t>※駅レンタカー確保済。</t>
    <rPh sb="1" eb="2">
      <t>エキ</t>
    </rPh>
    <rPh sb="7" eb="9">
      <t>カクホ</t>
    </rPh>
    <rPh sb="9" eb="10">
      <t>ズ</t>
    </rPh>
    <phoneticPr fontId="3"/>
  </si>
  <si>
    <t>八代IC</t>
    <rPh sb="0" eb="2">
      <t>ヤツシロ</t>
    </rPh>
    <phoneticPr fontId="3"/>
  </si>
  <si>
    <t>九州自動車道</t>
    <rPh sb="0" eb="2">
      <t>キュウシュウ</t>
    </rPh>
    <rPh sb="2" eb="5">
      <t>ジドウシャ</t>
    </rPh>
    <rPh sb="5" eb="6">
      <t>ドウ</t>
    </rPh>
    <phoneticPr fontId="3"/>
  </si>
  <si>
    <t>↓</t>
    <phoneticPr fontId="3"/>
  </si>
  <si>
    <t>人吉IC</t>
    <rPh sb="0" eb="2">
      <t>ヒトヨシ</t>
    </rPh>
    <phoneticPr fontId="3"/>
  </si>
  <si>
    <t>八代→人吉38.5km/29分</t>
    <rPh sb="0" eb="2">
      <t>ヤツシロ</t>
    </rPh>
    <rPh sb="3" eb="5">
      <t>ヒトヨシ</t>
    </rPh>
    <rPh sb="14" eb="15">
      <t>フン</t>
    </rPh>
    <phoneticPr fontId="3"/>
  </si>
  <si>
    <t>えびのIC</t>
    <phoneticPr fontId="3"/>
  </si>
  <si>
    <t>八代→えびの60.8km/46分/1750円（割引後、900円）</t>
    <rPh sb="0" eb="2">
      <t>ヤツシロ</t>
    </rPh>
    <rPh sb="15" eb="16">
      <t>フン</t>
    </rPh>
    <rPh sb="21" eb="22">
      <t>エン</t>
    </rPh>
    <rPh sb="23" eb="25">
      <t>ワリビキ</t>
    </rPh>
    <rPh sb="25" eb="26">
      <t>ゴ</t>
    </rPh>
    <rPh sb="30" eb="31">
      <t>エン</t>
    </rPh>
    <phoneticPr fontId="3"/>
  </si>
  <si>
    <t>えびのIC</t>
    <phoneticPr fontId="3"/>
  </si>
  <si>
    <t>「人吉・球磨」</t>
    <rPh sb="1" eb="3">
      <t>ヒトヨシ</t>
    </rPh>
    <rPh sb="4" eb="6">
      <t>クマ</t>
    </rPh>
    <phoneticPr fontId="3"/>
  </si>
  <si>
    <t>「えびの・小林」</t>
    <rPh sb="5" eb="7">
      <t>コバヤシ</t>
    </rPh>
    <phoneticPr fontId="3"/>
  </si>
  <si>
    <t>日奈久IC</t>
    <rPh sb="0" eb="1">
      <t>ニチ</t>
    </rPh>
    <rPh sb="1" eb="2">
      <t>ナ</t>
    </rPh>
    <rPh sb="2" eb="3">
      <t>ヒサ</t>
    </rPh>
    <phoneticPr fontId="3"/>
  </si>
  <si>
    <t>八代IC→日奈久IC13.5km/10分/550円</t>
    <rPh sb="0" eb="2">
      <t>ヤツシロ</t>
    </rPh>
    <rPh sb="5" eb="6">
      <t>ニチ</t>
    </rPh>
    <rPh sb="6" eb="7">
      <t>ナ</t>
    </rPh>
    <rPh sb="7" eb="8">
      <t>ヒサ</t>
    </rPh>
    <rPh sb="19" eb="20">
      <t>フン</t>
    </rPh>
    <rPh sb="24" eb="25">
      <t>エン</t>
    </rPh>
    <phoneticPr fontId="3"/>
  </si>
  <si>
    <t>肥後二見・上田浦</t>
    <rPh sb="0" eb="2">
      <t>ヒゴ</t>
    </rPh>
    <rPh sb="2" eb="4">
      <t>フタミ</t>
    </rPh>
    <rPh sb="5" eb="7">
      <t>ウエダ</t>
    </rPh>
    <rPh sb="7" eb="8">
      <t>ウラ</t>
    </rPh>
    <phoneticPr fontId="3"/>
  </si>
  <si>
    <t>↓</t>
    <phoneticPr fontId="3"/>
  </si>
  <si>
    <t>「天草」対岸取り</t>
    <rPh sb="1" eb="3">
      <t>アマクサ</t>
    </rPh>
    <rPh sb="4" eb="6">
      <t>タイガン</t>
    </rPh>
    <rPh sb="6" eb="7">
      <t>ド</t>
    </rPh>
    <phoneticPr fontId="3"/>
  </si>
  <si>
    <t>「駅弁：鮎屋三代」</t>
    <rPh sb="1" eb="3">
      <t>エキベン</t>
    </rPh>
    <rPh sb="4" eb="5">
      <t>アユ</t>
    </rPh>
    <rPh sb="5" eb="6">
      <t>ヤ</t>
    </rPh>
    <rPh sb="6" eb="8">
      <t>サンダイ</t>
    </rPh>
    <phoneticPr fontId="3"/>
  </si>
  <si>
    <t>つばめ11号</t>
    <rPh sb="5" eb="6">
      <t>ゴウ</t>
    </rPh>
    <phoneticPr fontId="3"/>
  </si>
  <si>
    <r>
      <t>「水俣・芦北」「出水」「川内」</t>
    </r>
    <r>
      <rPr>
        <sz val="9"/>
        <color indexed="10"/>
        <rFont val="ＭＳ Ｐゴシック"/>
        <family val="3"/>
        <charset val="128"/>
      </rPr>
      <t>「★日置」</t>
    </r>
    <r>
      <rPr>
        <sz val="9"/>
        <color indexed="8"/>
        <rFont val="ＭＳ Ｐゴシック"/>
        <family val="3"/>
        <charset val="128"/>
      </rPr>
      <t>「鹿児島」　</t>
    </r>
    <rPh sb="8" eb="10">
      <t>デミズ</t>
    </rPh>
    <rPh sb="12" eb="14">
      <t>カワウチ</t>
    </rPh>
    <rPh sb="17" eb="19">
      <t>ヒオキ</t>
    </rPh>
    <rPh sb="21" eb="24">
      <t>カゴシマ</t>
    </rPh>
    <phoneticPr fontId="3"/>
  </si>
  <si>
    <t>つばめ45号</t>
    <rPh sb="5" eb="6">
      <t>ゴウ</t>
    </rPh>
    <phoneticPr fontId="3"/>
  </si>
  <si>
    <t>鹿児島中央</t>
    <rPh sb="0" eb="3">
      <t>カゴシマ</t>
    </rPh>
    <rPh sb="3" eb="5">
      <t>チュウオウ</t>
    </rPh>
    <phoneticPr fontId="3"/>
  </si>
  <si>
    <t>★川内駅発車後、トンネルとトンネルの合間の1分間</t>
    <phoneticPr fontId="3"/>
  </si>
  <si>
    <t>加治屋バス停</t>
    <rPh sb="0" eb="2">
      <t>カジ</t>
    </rPh>
    <rPh sb="2" eb="3">
      <t>ヤ</t>
    </rPh>
    <rPh sb="5" eb="6">
      <t>テイ</t>
    </rPh>
    <phoneticPr fontId="3"/>
  </si>
  <si>
    <t>24-1番伊敷線</t>
    <rPh sb="4" eb="5">
      <t>バン</t>
    </rPh>
    <rPh sb="5" eb="7">
      <t>イシキ</t>
    </rPh>
    <rPh sb="7" eb="8">
      <t>セン</t>
    </rPh>
    <phoneticPr fontId="3"/>
  </si>
  <si>
    <t>↓</t>
    <phoneticPr fontId="3"/>
  </si>
  <si>
    <t>伊敷中学校前</t>
    <rPh sb="0" eb="1">
      <t>イ</t>
    </rPh>
    <rPh sb="1" eb="2">
      <t>シ</t>
    </rPh>
    <rPh sb="2" eb="5">
      <t>チュウガッコウ</t>
    </rPh>
    <rPh sb="5" eb="6">
      <t>マエ</t>
    </rPh>
    <phoneticPr fontId="3"/>
  </si>
  <si>
    <t>「伊敷」</t>
    <rPh sb="1" eb="2">
      <t>イ</t>
    </rPh>
    <rPh sb="2" eb="3">
      <t>シ</t>
    </rPh>
    <phoneticPr fontId="3"/>
  </si>
  <si>
    <t>20番緑が丘鴨池線</t>
    <rPh sb="2" eb="3">
      <t>バン</t>
    </rPh>
    <rPh sb="3" eb="4">
      <t>ミドリ</t>
    </rPh>
    <rPh sb="5" eb="6">
      <t>オカ</t>
    </rPh>
    <rPh sb="6" eb="8">
      <t>カモイケ</t>
    </rPh>
    <rPh sb="8" eb="9">
      <t>セン</t>
    </rPh>
    <phoneticPr fontId="3"/>
  </si>
  <si>
    <t>鹿児島中央駅</t>
    <rPh sb="0" eb="3">
      <t>カゴシマ</t>
    </rPh>
    <rPh sb="3" eb="5">
      <t>チュウオウ</t>
    </rPh>
    <rPh sb="5" eb="6">
      <t>エキ</t>
    </rPh>
    <phoneticPr fontId="3"/>
  </si>
  <si>
    <t>なのはなDX7号</t>
    <rPh sb="7" eb="8">
      <t>ゴウ</t>
    </rPh>
    <phoneticPr fontId="3"/>
  </si>
  <si>
    <r>
      <t>「谷山」「南さつま・指宿」</t>
    </r>
    <r>
      <rPr>
        <sz val="9"/>
        <color indexed="10"/>
        <rFont val="ＭＳ Ｐゴシック"/>
        <family val="3"/>
        <charset val="128"/>
      </rPr>
      <t>「鹿屋」</t>
    </r>
    <rPh sb="1" eb="3">
      <t>タニヤマ</t>
    </rPh>
    <rPh sb="5" eb="6">
      <t>ミナミ</t>
    </rPh>
    <rPh sb="10" eb="12">
      <t>イブスキ</t>
    </rPh>
    <rPh sb="14" eb="15">
      <t>シカ</t>
    </rPh>
    <rPh sb="15" eb="16">
      <t>ヤ</t>
    </rPh>
    <phoneticPr fontId="3"/>
  </si>
  <si>
    <t>指宿</t>
    <rPh sb="0" eb="2">
      <t>イブスキ</t>
    </rPh>
    <phoneticPr fontId="3"/>
  </si>
  <si>
    <t>立ち寄り湯</t>
    <rPh sb="0" eb="1">
      <t>タ</t>
    </rPh>
    <rPh sb="2" eb="3">
      <t>ヨ</t>
    </rPh>
    <rPh sb="4" eb="5">
      <t>ユ</t>
    </rPh>
    <phoneticPr fontId="3"/>
  </si>
  <si>
    <t>普通鹿児島中央</t>
    <rPh sb="0" eb="2">
      <t>フツウ</t>
    </rPh>
    <rPh sb="2" eb="5">
      <t>カゴシマ</t>
    </rPh>
    <rPh sb="5" eb="7">
      <t>チュウオウ</t>
    </rPh>
    <phoneticPr fontId="3"/>
  </si>
  <si>
    <t>↓</t>
    <phoneticPr fontId="3"/>
  </si>
  <si>
    <t>普通鹿児島</t>
    <rPh sb="0" eb="2">
      <t>フツウ</t>
    </rPh>
    <rPh sb="2" eb="5">
      <t>カゴシマ</t>
    </rPh>
    <phoneticPr fontId="3"/>
  </si>
  <si>
    <t>普通国分</t>
    <rPh sb="0" eb="2">
      <t>フツウ</t>
    </rPh>
    <rPh sb="2" eb="4">
      <t>コクブ</t>
    </rPh>
    <phoneticPr fontId="3"/>
  </si>
  <si>
    <t>重富</t>
    <rPh sb="0" eb="2">
      <t>シゲトミ</t>
    </rPh>
    <phoneticPr fontId="3"/>
  </si>
  <si>
    <t>普通川内</t>
    <rPh sb="0" eb="2">
      <t>フツウ</t>
    </rPh>
    <rPh sb="2" eb="3">
      <t>カワ</t>
    </rPh>
    <rPh sb="3" eb="4">
      <t>ウチ</t>
    </rPh>
    <phoneticPr fontId="3"/>
  </si>
  <si>
    <t>↓</t>
    <phoneticPr fontId="3"/>
  </si>
  <si>
    <t>竜ヶ水</t>
    <rPh sb="0" eb="1">
      <t>リュウ</t>
    </rPh>
    <rPh sb="2" eb="3">
      <t>ミズ</t>
    </rPh>
    <phoneticPr fontId="3"/>
  </si>
  <si>
    <t>「吉野」</t>
    <rPh sb="1" eb="3">
      <t>ヨシノ</t>
    </rPh>
    <phoneticPr fontId="3"/>
  </si>
  <si>
    <t>↓</t>
    <phoneticPr fontId="3"/>
  </si>
  <si>
    <t>伊集院</t>
    <rPh sb="0" eb="3">
      <t>イジュウイン</t>
    </rPh>
    <phoneticPr fontId="3"/>
  </si>
  <si>
    <t>「日置」</t>
    <rPh sb="1" eb="3">
      <t>ヒオキ</t>
    </rPh>
    <phoneticPr fontId="3"/>
  </si>
  <si>
    <t>「吉野」は竜ケ水駅ピンポイントのみ！高速で通過かつ圏外等難易度が高い。滞在中に必ず鹿児島中央と竜ケ水（または重富）を往復し押さえること。</t>
    <rPh sb="1" eb="3">
      <t>ヨシノ</t>
    </rPh>
    <rPh sb="5" eb="6">
      <t>リュウ</t>
    </rPh>
    <rPh sb="7" eb="8">
      <t>ミズ</t>
    </rPh>
    <rPh sb="8" eb="9">
      <t>エキ</t>
    </rPh>
    <rPh sb="18" eb="20">
      <t>コウソク</t>
    </rPh>
    <rPh sb="21" eb="23">
      <t>ツウカ</t>
    </rPh>
    <rPh sb="25" eb="27">
      <t>ケンガイ</t>
    </rPh>
    <rPh sb="27" eb="28">
      <t>トウ</t>
    </rPh>
    <rPh sb="28" eb="31">
      <t>ナンイド</t>
    </rPh>
    <rPh sb="32" eb="33">
      <t>タカ</t>
    </rPh>
    <rPh sb="39" eb="40">
      <t>カナラ</t>
    </rPh>
    <phoneticPr fontId="3"/>
  </si>
  <si>
    <t>2月14日（日）</t>
    <rPh sb="1" eb="2">
      <t>ガツ</t>
    </rPh>
    <rPh sb="4" eb="5">
      <t>ニチ</t>
    </rPh>
    <rPh sb="6" eb="7">
      <t>ニチ</t>
    </rPh>
    <phoneticPr fontId="3"/>
  </si>
  <si>
    <t>｢日置」は九州新幹線のトンネルの合間のみ。万が一盗れなかった場合は、鹿児島中央より伊集院駅まで往復（4駅目）</t>
    <rPh sb="1" eb="3">
      <t>ヒオキ</t>
    </rPh>
    <rPh sb="5" eb="7">
      <t>キュウシュウ</t>
    </rPh>
    <rPh sb="7" eb="10">
      <t>シンカンセン</t>
    </rPh>
    <rPh sb="16" eb="18">
      <t>アイマ</t>
    </rPh>
    <rPh sb="21" eb="22">
      <t>マン</t>
    </rPh>
    <rPh sb="23" eb="24">
      <t>イチ</t>
    </rPh>
    <rPh sb="24" eb="25">
      <t>ト</t>
    </rPh>
    <rPh sb="30" eb="32">
      <t>バアイ</t>
    </rPh>
    <rPh sb="34" eb="37">
      <t>カゴシマ</t>
    </rPh>
    <rPh sb="37" eb="39">
      <t>チュウオウ</t>
    </rPh>
    <rPh sb="41" eb="44">
      <t>イジュウイン</t>
    </rPh>
    <rPh sb="44" eb="45">
      <t>エキ</t>
    </rPh>
    <rPh sb="47" eb="49">
      <t>オウフク</t>
    </rPh>
    <rPh sb="51" eb="52">
      <t>エキ</t>
    </rPh>
    <rPh sb="52" eb="53">
      <t>メ</t>
    </rPh>
    <phoneticPr fontId="3"/>
  </si>
  <si>
    <t>きりしま4号</t>
    <rPh sb="5" eb="6">
      <t>ゴウ</t>
    </rPh>
    <phoneticPr fontId="3"/>
  </si>
  <si>
    <r>
      <rPr>
        <sz val="9"/>
        <color indexed="10"/>
        <rFont val="ＭＳ Ｐゴシック"/>
        <family val="3"/>
        <charset val="128"/>
      </rPr>
      <t>「鹿屋」</t>
    </r>
    <r>
      <rPr>
        <sz val="9"/>
        <rFont val="ＭＳ Ｐゴシック"/>
        <family val="3"/>
        <charset val="128"/>
      </rPr>
      <t>「伊敷」「吉野」</t>
    </r>
    <r>
      <rPr>
        <sz val="9"/>
        <color indexed="8"/>
        <rFont val="ＭＳ Ｐゴシック"/>
        <family val="3"/>
        <charset val="128"/>
      </rPr>
      <t>「霧島」</t>
    </r>
    <r>
      <rPr>
        <sz val="9"/>
        <color indexed="40"/>
        <rFont val="ＭＳ Ｐゴシック"/>
        <family val="3"/>
        <charset val="128"/>
      </rPr>
      <t>「駅弁：かれい川」</t>
    </r>
    <r>
      <rPr>
        <sz val="9"/>
        <color indexed="10"/>
        <rFont val="ＭＳ Ｐゴシック"/>
        <family val="3"/>
        <charset val="128"/>
      </rPr>
      <t>「★曽於」</t>
    </r>
    <r>
      <rPr>
        <sz val="9"/>
        <color indexed="8"/>
        <rFont val="ＭＳ Ｐゴシック"/>
        <family val="3"/>
        <charset val="128"/>
      </rPr>
      <t>「都城」</t>
    </r>
    <r>
      <rPr>
        <sz val="9"/>
        <color indexed="40"/>
        <rFont val="ＭＳ Ｐゴシック"/>
        <family val="3"/>
        <charset val="128"/>
      </rPr>
      <t>「駅弁：かしわめし」</t>
    </r>
    <r>
      <rPr>
        <sz val="9"/>
        <color indexed="8"/>
        <rFont val="ＭＳ Ｐゴシック"/>
        <family val="3"/>
        <charset val="128"/>
      </rPr>
      <t>「高岡・田野」「清武・木花」「宮崎」</t>
    </r>
    <rPh sb="1" eb="2">
      <t>シカ</t>
    </rPh>
    <rPh sb="2" eb="3">
      <t>ヤ</t>
    </rPh>
    <rPh sb="5" eb="7">
      <t>イシキ</t>
    </rPh>
    <rPh sb="9" eb="11">
      <t>ヨシノ</t>
    </rPh>
    <rPh sb="13" eb="15">
      <t>キリシマ</t>
    </rPh>
    <rPh sb="17" eb="19">
      <t>エキベン</t>
    </rPh>
    <rPh sb="23" eb="24">
      <t>カワ</t>
    </rPh>
    <rPh sb="27" eb="29">
      <t>ソオ</t>
    </rPh>
    <rPh sb="31" eb="33">
      <t>トジョウ</t>
    </rPh>
    <rPh sb="35" eb="37">
      <t>エキベン</t>
    </rPh>
    <rPh sb="45" eb="47">
      <t>タカオカ</t>
    </rPh>
    <rPh sb="48" eb="50">
      <t>タノ</t>
    </rPh>
    <rPh sb="52" eb="54">
      <t>キヨタケ</t>
    </rPh>
    <rPh sb="55" eb="56">
      <t>キ</t>
    </rPh>
    <rPh sb="56" eb="57">
      <t>ハナ</t>
    </rPh>
    <rPh sb="59" eb="61">
      <t>ミヤザキ</t>
    </rPh>
    <phoneticPr fontId="3"/>
  </si>
  <si>
    <t>宮崎</t>
    <rPh sb="0" eb="2">
      <t>ミヤザキ</t>
    </rPh>
    <phoneticPr fontId="3"/>
  </si>
  <si>
    <t>「曽於」は日豊本線：財部～大隅大河原のみ。受信方式をGPSに変更。</t>
    <rPh sb="1" eb="3">
      <t>ソオ</t>
    </rPh>
    <rPh sb="5" eb="9">
      <t>ニッポウホンセン</t>
    </rPh>
    <rPh sb="10" eb="12">
      <t>タカラベ</t>
    </rPh>
    <rPh sb="13" eb="15">
      <t>オオスミ</t>
    </rPh>
    <rPh sb="15" eb="18">
      <t>オオカワラ</t>
    </rPh>
    <rPh sb="21" eb="23">
      <t>ジュシン</t>
    </rPh>
    <rPh sb="23" eb="25">
      <t>ホウシキ</t>
    </rPh>
    <rPh sb="30" eb="32">
      <t>ヘンコウ</t>
    </rPh>
    <phoneticPr fontId="3"/>
  </si>
  <si>
    <t>「名所：フェニックス・シーガイア・リゾート」</t>
    <rPh sb="1" eb="3">
      <t>メイショ</t>
    </rPh>
    <phoneticPr fontId="3"/>
  </si>
  <si>
    <t>「住吉・佐土原」「西都」「日向」「延岡」「佐伯」「佐賀関」「鶴崎・大南」「大分」</t>
    <rPh sb="1" eb="3">
      <t>スミヨシ</t>
    </rPh>
    <rPh sb="4" eb="7">
      <t>サドワラ</t>
    </rPh>
    <rPh sb="9" eb="10">
      <t>ニシ</t>
    </rPh>
    <rPh sb="10" eb="11">
      <t>ミヤコ</t>
    </rPh>
    <rPh sb="13" eb="15">
      <t>ヒュウガ</t>
    </rPh>
    <rPh sb="17" eb="19">
      <t>ノベオカ</t>
    </rPh>
    <rPh sb="21" eb="23">
      <t>サエキ</t>
    </rPh>
    <rPh sb="25" eb="27">
      <t>サガ</t>
    </rPh>
    <rPh sb="27" eb="28">
      <t>セキ</t>
    </rPh>
    <rPh sb="30" eb="32">
      <t>ツルサキ</t>
    </rPh>
    <rPh sb="33" eb="35">
      <t>オオミナミ</t>
    </rPh>
    <rPh sb="37" eb="39">
      <t>オオイタ</t>
    </rPh>
    <phoneticPr fontId="3"/>
  </si>
  <si>
    <t>大分</t>
    <rPh sb="0" eb="2">
      <t>オオイタ</t>
    </rPh>
    <phoneticPr fontId="3"/>
  </si>
  <si>
    <t>「駅弁：豊後牛めし」</t>
    <rPh sb="1" eb="3">
      <t>エキベン</t>
    </rPh>
    <rPh sb="4" eb="6">
      <t>ブンゴ</t>
    </rPh>
    <rPh sb="6" eb="7">
      <t>ギュウ</t>
    </rPh>
    <phoneticPr fontId="3"/>
  </si>
  <si>
    <t>（「日南」Getシナリオ）</t>
    <rPh sb="2" eb="4">
      <t>ニチナン</t>
    </rPh>
    <phoneticPr fontId="3"/>
  </si>
  <si>
    <t>大分市街</t>
    <rPh sb="0" eb="4">
      <t>オオイタシガイ</t>
    </rPh>
    <phoneticPr fontId="3"/>
  </si>
  <si>
    <t>※駅レンタカー確保済</t>
    <rPh sb="1" eb="2">
      <t>エキ</t>
    </rPh>
    <rPh sb="7" eb="9">
      <t>カクホ</t>
    </rPh>
    <rPh sb="9" eb="10">
      <t>ズ</t>
    </rPh>
    <phoneticPr fontId="3"/>
  </si>
  <si>
    <t>一般道22.5km/50分</t>
    <rPh sb="0" eb="3">
      <t>イッパンドウ</t>
    </rPh>
    <rPh sb="12" eb="13">
      <t>フン</t>
    </rPh>
    <phoneticPr fontId="3"/>
  </si>
  <si>
    <t>国道10号</t>
    <rPh sb="0" eb="2">
      <t>コクドウ</t>
    </rPh>
    <rPh sb="4" eb="5">
      <t>ゴウ</t>
    </rPh>
    <phoneticPr fontId="3"/>
  </si>
  <si>
    <t>きりしま2号</t>
    <rPh sb="5" eb="6">
      <t>ゴウ</t>
    </rPh>
    <phoneticPr fontId="3"/>
  </si>
  <si>
    <t>犬飼駅</t>
    <rPh sb="0" eb="3">
      <t>イヌカイエキ</t>
    </rPh>
    <phoneticPr fontId="3"/>
  </si>
  <si>
    <t>「大野」</t>
    <rPh sb="1" eb="3">
      <t>オオノ</t>
    </rPh>
    <phoneticPr fontId="3"/>
  </si>
  <si>
    <t>南宮崎</t>
    <rPh sb="0" eb="1">
      <t>ミナミ</t>
    </rPh>
    <rPh sb="1" eb="3">
      <t>ミヤザキ</t>
    </rPh>
    <phoneticPr fontId="3"/>
  </si>
  <si>
    <t>一般道15.6km/35分</t>
    <rPh sb="0" eb="3">
      <t>イッパンドウ</t>
    </rPh>
    <rPh sb="12" eb="13">
      <t>フン</t>
    </rPh>
    <phoneticPr fontId="3"/>
  </si>
  <si>
    <t>大分米良IC</t>
    <rPh sb="0" eb="2">
      <t>オオイタ</t>
    </rPh>
    <rPh sb="2" eb="4">
      <t>メラ</t>
    </rPh>
    <phoneticPr fontId="3"/>
  </si>
  <si>
    <t>「野津原」</t>
    <rPh sb="1" eb="3">
      <t>ノツ</t>
    </rPh>
    <rPh sb="3" eb="4">
      <t>ハラ</t>
    </rPh>
    <phoneticPr fontId="3"/>
  </si>
  <si>
    <t>宮交シティ（南宮崎駅）</t>
    <rPh sb="0" eb="1">
      <t>ミヤ</t>
    </rPh>
    <rPh sb="1" eb="2">
      <t>コウ</t>
    </rPh>
    <rPh sb="6" eb="7">
      <t>ミナミ</t>
    </rPh>
    <rPh sb="7" eb="9">
      <t>ミヤザキ</t>
    </rPh>
    <rPh sb="9" eb="10">
      <t>エキ</t>
    </rPh>
    <phoneticPr fontId="3"/>
  </si>
  <si>
    <t>大分道59.7km/45分</t>
    <rPh sb="0" eb="2">
      <t>オオイタ</t>
    </rPh>
    <rPh sb="2" eb="3">
      <t>ミチ</t>
    </rPh>
    <rPh sb="12" eb="13">
      <t>フン</t>
    </rPh>
    <phoneticPr fontId="3"/>
  </si>
  <si>
    <t>「温泉めぐり：由布院温泉」</t>
    <rPh sb="1" eb="3">
      <t>オンセン</t>
    </rPh>
    <rPh sb="7" eb="10">
      <t>ユフイン</t>
    </rPh>
    <rPh sb="10" eb="12">
      <t>オンセン</t>
    </rPh>
    <phoneticPr fontId="3"/>
  </si>
  <si>
    <t>宮交バス飫肥ゆき</t>
    <rPh sb="0" eb="1">
      <t>ミヤ</t>
    </rPh>
    <rPh sb="1" eb="2">
      <t>コウ</t>
    </rPh>
    <rPh sb="4" eb="6">
      <t>オビ</t>
    </rPh>
    <phoneticPr fontId="3"/>
  </si>
  <si>
    <t>1030円</t>
    <rPh sb="4" eb="5">
      <t>エン</t>
    </rPh>
    <phoneticPr fontId="3"/>
  </si>
  <si>
    <t>九重IC</t>
    <rPh sb="0" eb="2">
      <t>ココノエ</t>
    </rPh>
    <phoneticPr fontId="3"/>
  </si>
  <si>
    <t>「日田」</t>
    <rPh sb="1" eb="3">
      <t>ヒタ</t>
    </rPh>
    <phoneticPr fontId="3"/>
  </si>
  <si>
    <t>伊比井駅</t>
    <rPh sb="0" eb="3">
      <t>イビイ</t>
    </rPh>
    <rPh sb="3" eb="4">
      <t>エキ</t>
    </rPh>
    <phoneticPr fontId="3"/>
  </si>
  <si>
    <t>「日南」</t>
    <rPh sb="1" eb="3">
      <t>ニチナン</t>
    </rPh>
    <phoneticPr fontId="3"/>
  </si>
  <si>
    <t>大分道37.1km/25分</t>
    <rPh sb="0" eb="2">
      <t>オオイタ</t>
    </rPh>
    <rPh sb="2" eb="3">
      <t>ドウ</t>
    </rPh>
    <rPh sb="12" eb="13">
      <t>フン</t>
    </rPh>
    <phoneticPr fontId="3"/>
  </si>
  <si>
    <t>別府IC</t>
    <rPh sb="0" eb="2">
      <t>ベップ</t>
    </rPh>
    <phoneticPr fontId="3"/>
  </si>
  <si>
    <t>宮交バス宮崎ゆき</t>
    <rPh sb="0" eb="1">
      <t>ミヤ</t>
    </rPh>
    <rPh sb="1" eb="2">
      <t>コウ</t>
    </rPh>
    <rPh sb="4" eb="6">
      <t>ミヤザキ</t>
    </rPh>
    <phoneticPr fontId="3"/>
  </si>
  <si>
    <t>↓</t>
    <phoneticPr fontId="3"/>
  </si>
  <si>
    <t>一般道5.7km/13分</t>
    <rPh sb="0" eb="3">
      <t>イッパンドウ</t>
    </rPh>
    <rPh sb="11" eb="12">
      <t>フン</t>
    </rPh>
    <phoneticPr fontId="3"/>
  </si>
  <si>
    <t>宮崎空港駅</t>
    <rPh sb="0" eb="2">
      <t>ミヤザキ</t>
    </rPh>
    <rPh sb="2" eb="4">
      <t>クウコウ</t>
    </rPh>
    <rPh sb="4" eb="5">
      <t>エキ</t>
    </rPh>
    <phoneticPr fontId="3"/>
  </si>
  <si>
    <t>別府駅</t>
    <rPh sb="0" eb="3">
      <t>ベップエキ</t>
    </rPh>
    <phoneticPr fontId="3"/>
  </si>
  <si>
    <t>宮交シティ（南宮崎駅）</t>
    <rPh sb="0" eb="1">
      <t>ミヤ</t>
    </rPh>
    <rPh sb="1" eb="2">
      <t>コウ</t>
    </rPh>
    <rPh sb="6" eb="9">
      <t>ミナミミヤザキ</t>
    </rPh>
    <rPh sb="9" eb="10">
      <t>エキ</t>
    </rPh>
    <phoneticPr fontId="3"/>
  </si>
  <si>
    <t>宮崎空港</t>
    <rPh sb="0" eb="2">
      <t>ミヤザキ</t>
    </rPh>
    <rPh sb="2" eb="4">
      <t>クウコウ</t>
    </rPh>
    <phoneticPr fontId="3"/>
  </si>
  <si>
    <t>別府</t>
    <rPh sb="0" eb="2">
      <t>ベップ</t>
    </rPh>
    <phoneticPr fontId="3"/>
  </si>
  <si>
    <t>にちりん12号別府ゆき</t>
    <rPh sb="6" eb="7">
      <t>ゴウ</t>
    </rPh>
    <rPh sb="7" eb="9">
      <t>ベップ</t>
    </rPh>
    <phoneticPr fontId="3"/>
  </si>
  <si>
    <r>
      <t>「別府」</t>
    </r>
    <r>
      <rPr>
        <sz val="9"/>
        <color indexed="40"/>
        <rFont val="ＭＳ Ｐゴシック"/>
        <family val="3"/>
        <charset val="128"/>
      </rPr>
      <t>「名所：うみたまご」</t>
    </r>
    <r>
      <rPr>
        <sz val="9"/>
        <color indexed="8"/>
        <rFont val="ＭＳ Ｐゴシック"/>
        <family val="3"/>
        <charset val="128"/>
      </rPr>
      <t>「国東」「宇佐・中津」</t>
    </r>
    <rPh sb="1" eb="3">
      <t>ベップ</t>
    </rPh>
    <rPh sb="5" eb="7">
      <t>メイショ</t>
    </rPh>
    <rPh sb="15" eb="16">
      <t>クニ</t>
    </rPh>
    <rPh sb="16" eb="17">
      <t>ヒガシ</t>
    </rPh>
    <rPh sb="19" eb="21">
      <t>ウサ</t>
    </rPh>
    <rPh sb="22" eb="24">
      <t>ナカツ</t>
    </rPh>
    <phoneticPr fontId="3"/>
  </si>
  <si>
    <t>南宮崎</t>
    <rPh sb="0" eb="3">
      <t>ミナミミヤザキ</t>
    </rPh>
    <phoneticPr fontId="3"/>
  </si>
  <si>
    <t>行橋</t>
    <rPh sb="0" eb="1">
      <t>ユ</t>
    </rPh>
    <rPh sb="1" eb="2">
      <t>ハシ</t>
    </rPh>
    <phoneticPr fontId="3"/>
  </si>
  <si>
    <t>※「日南」は宮崎からレンタカーなら往復1時間、ひとり2,250円で済む。</t>
    <rPh sb="2" eb="4">
      <t>ニチナン</t>
    </rPh>
    <rPh sb="6" eb="8">
      <t>ミヤザキ</t>
    </rPh>
    <rPh sb="17" eb="19">
      <t>オウフク</t>
    </rPh>
    <rPh sb="20" eb="22">
      <t>ジカン</t>
    </rPh>
    <rPh sb="31" eb="32">
      <t>エン</t>
    </rPh>
    <rPh sb="33" eb="34">
      <t>ス</t>
    </rPh>
    <phoneticPr fontId="3"/>
  </si>
  <si>
    <t>朽網</t>
    <rPh sb="0" eb="1">
      <t>ク</t>
    </rPh>
    <rPh sb="1" eb="2">
      <t>アミ</t>
    </rPh>
    <phoneticPr fontId="3"/>
  </si>
  <si>
    <t>朽網駅</t>
    <rPh sb="0" eb="1">
      <t>ク</t>
    </rPh>
    <rPh sb="1" eb="2">
      <t>アミ</t>
    </rPh>
    <rPh sb="2" eb="3">
      <t>エキ</t>
    </rPh>
    <phoneticPr fontId="3"/>
  </si>
  <si>
    <t>シャトルバス</t>
    <phoneticPr fontId="3"/>
  </si>
  <si>
    <t>北九州空港</t>
    <rPh sb="0" eb="3">
      <t>キタキュウシュウ</t>
    </rPh>
    <rPh sb="3" eb="5">
      <t>クウコウ</t>
    </rPh>
    <phoneticPr fontId="3"/>
  </si>
  <si>
    <t>JAL378</t>
    <phoneticPr fontId="3"/>
  </si>
  <si>
    <t>↓</t>
    <phoneticPr fontId="3"/>
  </si>
  <si>
    <t>羽田空港</t>
    <rPh sb="0" eb="2">
      <t>ハネダ</t>
    </rPh>
    <rPh sb="2" eb="4">
      <t>クウコウ</t>
    </rPh>
    <phoneticPr fontId="3"/>
  </si>
  <si>
    <t>宮崎県：「日南」断念</t>
    <rPh sb="0" eb="3">
      <t>ミヤザキケン</t>
    </rPh>
    <rPh sb="5" eb="6">
      <t>ニチ</t>
    </rPh>
    <rPh sb="8" eb="10">
      <t>ダンネン</t>
    </rPh>
    <phoneticPr fontId="3"/>
  </si>
  <si>
    <t>（万が一の予備シナリオ）</t>
    <rPh sb="1" eb="2">
      <t>マン</t>
    </rPh>
    <rPh sb="3" eb="4">
      <t>イチ</t>
    </rPh>
    <rPh sb="5" eb="7">
      <t>ヨビ</t>
    </rPh>
    <phoneticPr fontId="3"/>
  </si>
  <si>
    <t>駅の立ち食い蕎麦</t>
    <rPh sb="0" eb="1">
      <t>エキ</t>
    </rPh>
    <rPh sb="2" eb="3">
      <t>タ</t>
    </rPh>
    <rPh sb="4" eb="5">
      <t>グ</t>
    </rPh>
    <rPh sb="6" eb="8">
      <t>ソバ</t>
    </rPh>
    <phoneticPr fontId="3"/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</si>
  <si>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</si>
  <si>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</si>
  <si>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</si>
  <si>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</si>
  <si>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</si>
  <si>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</si>
  <si>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</si>
  <si>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常陸国</t>
  </si>
  <si>
    <t>下総国</t>
  </si>
  <si>
    <t>下野国</t>
  </si>
  <si>
    <t>上野国</t>
  </si>
  <si>
    <t>武蔵国</t>
  </si>
  <si>
    <t>上総国</t>
  </si>
  <si>
    <t>安房国</t>
  </si>
  <si>
    <t>相模国</t>
  </si>
  <si>
    <t>土浦</t>
  </si>
  <si>
    <t>取手</t>
  </si>
  <si>
    <t>那須・大田原</t>
  </si>
  <si>
    <t>矢板</t>
  </si>
  <si>
    <t>日光</t>
  </si>
  <si>
    <t>岡本</t>
  </si>
  <si>
    <t>雀宮・城山</t>
  </si>
  <si>
    <t>真岡</t>
  </si>
  <si>
    <t>鹿沼</t>
  </si>
  <si>
    <t>小山</t>
  </si>
  <si>
    <t>足利</t>
  </si>
  <si>
    <t>沼田</t>
  </si>
  <si>
    <t>桐生</t>
  </si>
  <si>
    <t>渋川</t>
  </si>
  <si>
    <t>大胡</t>
  </si>
  <si>
    <t>前橋</t>
  </si>
  <si>
    <t>太田・館林</t>
  </si>
  <si>
    <t>吾妻</t>
  </si>
  <si>
    <t>伊勢崎</t>
  </si>
  <si>
    <t>高崎</t>
  </si>
  <si>
    <t>富岡</t>
  </si>
  <si>
    <t>藤岡</t>
  </si>
  <si>
    <t>行田</t>
  </si>
  <si>
    <t>久喜</t>
  </si>
  <si>
    <t>熊谷</t>
  </si>
  <si>
    <t>上尾・桶川</t>
  </si>
  <si>
    <t>本庄</t>
  </si>
  <si>
    <t>草加・春日部</t>
  </si>
  <si>
    <t>岩槻</t>
  </si>
  <si>
    <t>越谷</t>
  </si>
  <si>
    <t>東松山</t>
  </si>
  <si>
    <t>大宮</t>
  </si>
  <si>
    <t>鳩ヶ谷・安行</t>
  </si>
  <si>
    <t>浦和</t>
  </si>
  <si>
    <t>与野</t>
  </si>
  <si>
    <t>川口</t>
  </si>
  <si>
    <t>蕨・朝霞</t>
  </si>
  <si>
    <t>坂戸・飯能</t>
  </si>
  <si>
    <t>秩父</t>
  </si>
  <si>
    <t>所沢</t>
  </si>
  <si>
    <t>成田</t>
  </si>
  <si>
    <t>野田・流山</t>
  </si>
  <si>
    <t>我孫子</t>
  </si>
  <si>
    <t>柏</t>
  </si>
  <si>
    <t>佐倉・印旛</t>
  </si>
  <si>
    <t>松戸</t>
  </si>
  <si>
    <t>鎌ヶ谷</t>
  </si>
  <si>
    <t>習志野</t>
  </si>
  <si>
    <t>船橋</t>
  </si>
  <si>
    <t>市川</t>
  </si>
  <si>
    <t>幕張</t>
  </si>
  <si>
    <t>若葉緑</t>
  </si>
  <si>
    <t>千葉</t>
  </si>
  <si>
    <t>浦安</t>
  </si>
  <si>
    <t>九十九里</t>
  </si>
  <si>
    <t>市原</t>
  </si>
  <si>
    <t>茂原</t>
  </si>
  <si>
    <t>木更津</t>
  </si>
  <si>
    <t>南房総</t>
  </si>
  <si>
    <t>足立・北千住</t>
  </si>
  <si>
    <t>亀有・柴又</t>
  </si>
  <si>
    <t>赤羽・田端</t>
  </si>
  <si>
    <t>荒川・日暮里</t>
  </si>
  <si>
    <t>板橋・赤塚</t>
  </si>
  <si>
    <t>葛西・小岩</t>
  </si>
  <si>
    <t>墨田・両国</t>
  </si>
  <si>
    <t>上野・浅草</t>
  </si>
  <si>
    <t>池袋・巣鴨</t>
  </si>
  <si>
    <t>小石川・本郷</t>
  </si>
  <si>
    <t>神田</t>
  </si>
  <si>
    <t>練馬・石神井</t>
  </si>
  <si>
    <t>八重洲・日本橋</t>
  </si>
  <si>
    <t>丸の内・日比谷</t>
  </si>
  <si>
    <t>新宿・早稲田</t>
  </si>
  <si>
    <t>四谷・市ヶ谷</t>
  </si>
  <si>
    <t>深川・辰巳</t>
  </si>
  <si>
    <t>西東京</t>
  </si>
  <si>
    <t>銀座・築地</t>
  </si>
  <si>
    <t>中野</t>
  </si>
  <si>
    <t>高円寺・荻窪</t>
  </si>
  <si>
    <t>お台場・有明</t>
  </si>
  <si>
    <t>麻布</t>
  </si>
  <si>
    <t>渋谷・恵比寿</t>
  </si>
  <si>
    <t>新橋・白金</t>
  </si>
  <si>
    <t>小平・東村山</t>
  </si>
  <si>
    <t>青梅</t>
  </si>
  <si>
    <t>目黒・自由ヶ丘</t>
  </si>
  <si>
    <t>品川・大崎</t>
  </si>
  <si>
    <t>吉祥寺・三鷹</t>
  </si>
  <si>
    <t>世田谷・成城</t>
  </si>
  <si>
    <t>府中・国分寺</t>
  </si>
  <si>
    <t>立川</t>
  </si>
  <si>
    <t>あきる野・福生</t>
  </si>
  <si>
    <t>蒲田・大森</t>
  </si>
  <si>
    <t>多摩</t>
  </si>
  <si>
    <t>奥多摩</t>
  </si>
  <si>
    <t>八王子</t>
  </si>
  <si>
    <t>高尾山</t>
  </si>
  <si>
    <t>鶴川</t>
  </si>
  <si>
    <t>町田</t>
  </si>
  <si>
    <t>武蔵小杉</t>
  </si>
  <si>
    <t>溝の口</t>
  </si>
  <si>
    <t>多摩・新百合ヶ丘</t>
  </si>
  <si>
    <t>川崎</t>
  </si>
  <si>
    <t>鶴見</t>
  </si>
  <si>
    <t>港北</t>
  </si>
  <si>
    <t>神奈川</t>
  </si>
  <si>
    <t>みなとみらい</t>
  </si>
  <si>
    <t>保土ヶ谷</t>
  </si>
  <si>
    <t>伊勢佐木町・中華街</t>
  </si>
  <si>
    <t>蒔田</t>
  </si>
  <si>
    <t>磯子</t>
  </si>
  <si>
    <t>相模原</t>
  </si>
  <si>
    <t>津久井</t>
  </si>
  <si>
    <t>戸塚</t>
  </si>
  <si>
    <t>座間・海老名</t>
  </si>
  <si>
    <t>厚木</t>
  </si>
  <si>
    <t>鎌倉</t>
  </si>
  <si>
    <t>藤沢・茅ヶ崎</t>
  </si>
  <si>
    <t>伊勢原・平塚</t>
  </si>
  <si>
    <t>横須賀・逗子</t>
  </si>
  <si>
    <t>青山・赤坂</t>
    <rPh sb="0" eb="2">
      <t>アオヤマ</t>
    </rPh>
    <rPh sb="3" eb="5">
      <t>アカサカ</t>
    </rPh>
    <phoneticPr fontId="3"/>
  </si>
  <si>
    <t>県名・項番</t>
    <rPh sb="0" eb="2">
      <t>ケンメイ</t>
    </rPh>
    <rPh sb="3" eb="5">
      <t>コウバン</t>
    </rPh>
    <phoneticPr fontId="3"/>
  </si>
  <si>
    <t>国名</t>
    <rPh sb="0" eb="2">
      <t>コクメイ</t>
    </rPh>
    <phoneticPr fontId="3"/>
  </si>
  <si>
    <t>地域名</t>
    <rPh sb="0" eb="3">
      <t>チイキメイ</t>
    </rPh>
    <phoneticPr fontId="3"/>
  </si>
  <si>
    <t>備考</t>
    <rPh sb="0" eb="2">
      <t>ビコウ</t>
    </rPh>
    <phoneticPr fontId="3"/>
  </si>
  <si>
    <t>銀座線</t>
    <rPh sb="0" eb="2">
      <t>ギンザ</t>
    </rPh>
    <rPh sb="2" eb="3">
      <t>セン</t>
    </rPh>
    <phoneticPr fontId="3"/>
  </si>
  <si>
    <t>丸ノ内線</t>
    <rPh sb="0" eb="1">
      <t>マル</t>
    </rPh>
    <rPh sb="2" eb="3">
      <t>ウチ</t>
    </rPh>
    <rPh sb="3" eb="4">
      <t>セン</t>
    </rPh>
    <phoneticPr fontId="3"/>
  </si>
  <si>
    <t>横須賀線・追浜</t>
    <rPh sb="0" eb="3">
      <t>ヨコスカ</t>
    </rPh>
    <rPh sb="3" eb="4">
      <t>セン</t>
    </rPh>
    <rPh sb="5" eb="7">
      <t>オッパマ</t>
    </rPh>
    <phoneticPr fontId="3"/>
  </si>
  <si>
    <t>中央線</t>
    <rPh sb="0" eb="3">
      <t>チュウオウセン</t>
    </rPh>
    <phoneticPr fontId="3"/>
  </si>
  <si>
    <t>青梅線</t>
    <rPh sb="0" eb="2">
      <t>オウメ</t>
    </rPh>
    <rPh sb="2" eb="3">
      <t>セン</t>
    </rPh>
    <phoneticPr fontId="3"/>
  </si>
  <si>
    <t>国分寺線</t>
    <rPh sb="0" eb="3">
      <t>コクブンジ</t>
    </rPh>
    <rPh sb="3" eb="4">
      <t>セン</t>
    </rPh>
    <phoneticPr fontId="3"/>
  </si>
  <si>
    <t>水道橋</t>
    <rPh sb="0" eb="3">
      <t>スイドウバシ</t>
    </rPh>
    <phoneticPr fontId="3"/>
  </si>
  <si>
    <t>信濃町</t>
    <rPh sb="0" eb="3">
      <t>シナノマチ</t>
    </rPh>
    <phoneticPr fontId="3"/>
  </si>
  <si>
    <t>吉祥寺</t>
    <rPh sb="0" eb="3">
      <t>キチジョウジ</t>
    </rPh>
    <phoneticPr fontId="3"/>
  </si>
  <si>
    <t>東小金井</t>
    <rPh sb="0" eb="4">
      <t>ヒガシコガネイ</t>
    </rPh>
    <phoneticPr fontId="3"/>
  </si>
  <si>
    <t>立川</t>
    <rPh sb="0" eb="2">
      <t>タチカワ</t>
    </rPh>
    <phoneticPr fontId="3"/>
  </si>
  <si>
    <t>日野</t>
    <rPh sb="0" eb="2">
      <t>ヒノ</t>
    </rPh>
    <phoneticPr fontId="3"/>
  </si>
  <si>
    <t>高尾山</t>
    <rPh sb="0" eb="3">
      <t>タカオサン</t>
    </rPh>
    <phoneticPr fontId="3"/>
  </si>
  <si>
    <t>西八王子</t>
    <rPh sb="0" eb="4">
      <t>ニシハチオウジ</t>
    </rPh>
    <phoneticPr fontId="3"/>
  </si>
  <si>
    <t>乗る</t>
    <rPh sb="0" eb="1">
      <t>ノ</t>
    </rPh>
    <phoneticPr fontId="3"/>
  </si>
  <si>
    <t>↓</t>
  </si>
  <si>
    <t>地域</t>
    <rPh sb="0" eb="2">
      <t>チイキ</t>
    </rPh>
    <phoneticPr fontId="3"/>
  </si>
  <si>
    <t>駅</t>
    <rPh sb="0" eb="1">
      <t>エキ</t>
    </rPh>
    <phoneticPr fontId="3"/>
  </si>
  <si>
    <t>路線</t>
    <rPh sb="0" eb="2">
      <t>ロセン</t>
    </rPh>
    <phoneticPr fontId="3"/>
  </si>
  <si>
    <t>行動</t>
    <rPh sb="0" eb="2">
      <t>コウドウ</t>
    </rPh>
    <phoneticPr fontId="3"/>
  </si>
  <si>
    <t>折返し</t>
    <rPh sb="0" eb="2">
      <t>オリカエ</t>
    </rPh>
    <phoneticPr fontId="3"/>
  </si>
  <si>
    <t>あきる野・福生</t>
    <rPh sb="3" eb="4">
      <t>ノ</t>
    </rPh>
    <rPh sb="5" eb="7">
      <t>フッサ</t>
    </rPh>
    <phoneticPr fontId="3"/>
  </si>
  <si>
    <t>牛浜</t>
    <rPh sb="0" eb="2">
      <t>ウシハマ</t>
    </rPh>
    <phoneticPr fontId="3"/>
  </si>
  <si>
    <t>青梅</t>
    <rPh sb="0" eb="2">
      <t>オウメ</t>
    </rPh>
    <phoneticPr fontId="3"/>
  </si>
  <si>
    <t>河辺</t>
    <rPh sb="0" eb="2">
      <t>カワベ</t>
    </rPh>
    <phoneticPr fontId="3"/>
  </si>
  <si>
    <t>川井</t>
    <rPh sb="0" eb="2">
      <t>カワイ</t>
    </rPh>
    <phoneticPr fontId="3"/>
  </si>
  <si>
    <t>奥多摩</t>
    <rPh sb="0" eb="3">
      <t>オクタマ</t>
    </rPh>
    <phoneticPr fontId="3"/>
  </si>
  <si>
    <t>拝島</t>
    <rPh sb="0" eb="2">
      <t>ハイジマ</t>
    </rPh>
    <phoneticPr fontId="3"/>
  </si>
  <si>
    <t>乗換 青梅線</t>
    <rPh sb="0" eb="2">
      <t>ノリカエ</t>
    </rPh>
    <rPh sb="3" eb="5">
      <t>オウメ</t>
    </rPh>
    <rPh sb="5" eb="6">
      <t>セン</t>
    </rPh>
    <phoneticPr fontId="3"/>
  </si>
  <si>
    <t>吾野</t>
    <rPh sb="0" eb="2">
      <t>アガノ</t>
    </rPh>
    <phoneticPr fontId="3"/>
  </si>
  <si>
    <t>西武池袋線</t>
    <rPh sb="0" eb="2">
      <t>セイブ</t>
    </rPh>
    <rPh sb="2" eb="4">
      <t>イケブクロ</t>
    </rPh>
    <rPh sb="4" eb="5">
      <t>セン</t>
    </rPh>
    <phoneticPr fontId="3"/>
  </si>
  <si>
    <t>乗換 西武秩父線</t>
    <rPh sb="0" eb="2">
      <t>ノリカエ</t>
    </rPh>
    <rPh sb="3" eb="5">
      <t>セイブ</t>
    </rPh>
    <rPh sb="5" eb="7">
      <t>チチブ</t>
    </rPh>
    <rPh sb="7" eb="8">
      <t>セン</t>
    </rPh>
    <phoneticPr fontId="3"/>
  </si>
  <si>
    <t>芦ヶ久保</t>
    <rPh sb="0" eb="4">
      <t>アシガクボ</t>
    </rPh>
    <phoneticPr fontId="3"/>
  </si>
  <si>
    <t>秩父</t>
    <rPh sb="0" eb="2">
      <t>チチブ</t>
    </rPh>
    <phoneticPr fontId="3"/>
  </si>
  <si>
    <t>西武秩父</t>
    <rPh sb="0" eb="2">
      <t>セイブ</t>
    </rPh>
    <rPh sb="2" eb="4">
      <t>チチブ</t>
    </rPh>
    <phoneticPr fontId="3"/>
  </si>
  <si>
    <t>西武秩父線</t>
    <rPh sb="0" eb="2">
      <t>セイブ</t>
    </rPh>
    <rPh sb="2" eb="4">
      <t>チチブ</t>
    </rPh>
    <rPh sb="4" eb="5">
      <t>セン</t>
    </rPh>
    <phoneticPr fontId="3"/>
  </si>
  <si>
    <t>羽生</t>
    <rPh sb="0" eb="2">
      <t>ハブ</t>
    </rPh>
    <phoneticPr fontId="3"/>
  </si>
  <si>
    <t>秩父鉄道</t>
    <rPh sb="0" eb="2">
      <t>チチブ</t>
    </rPh>
    <rPh sb="2" eb="4">
      <t>テツドウ</t>
    </rPh>
    <phoneticPr fontId="3"/>
  </si>
  <si>
    <t>乗換 秩父鉄道</t>
    <rPh sb="0" eb="2">
      <t>ノリカエ</t>
    </rPh>
    <rPh sb="3" eb="5">
      <t>チチブ</t>
    </rPh>
    <rPh sb="5" eb="7">
      <t>テツドウ</t>
    </rPh>
    <phoneticPr fontId="3"/>
  </si>
  <si>
    <t>乗換 東部伊勢崎線</t>
    <rPh sb="0" eb="2">
      <t>ノリカエ</t>
    </rPh>
    <rPh sb="3" eb="5">
      <t>トウブ</t>
    </rPh>
    <rPh sb="5" eb="8">
      <t>イセザキ</t>
    </rPh>
    <rPh sb="8" eb="9">
      <t>セン</t>
    </rPh>
    <phoneticPr fontId="3"/>
  </si>
  <si>
    <t>鷲宮</t>
    <rPh sb="0" eb="2">
      <t>ワシノミヤ</t>
    </rPh>
    <phoneticPr fontId="3"/>
  </si>
  <si>
    <t>久喜</t>
    <rPh sb="0" eb="2">
      <t>クキ</t>
    </rPh>
    <phoneticPr fontId="3"/>
  </si>
  <si>
    <t>東部伊勢崎線</t>
    <rPh sb="0" eb="2">
      <t>トウブ</t>
    </rPh>
    <rPh sb="2" eb="5">
      <t>イセザキ</t>
    </rPh>
    <rPh sb="5" eb="6">
      <t>セン</t>
    </rPh>
    <phoneticPr fontId="3"/>
  </si>
  <si>
    <t>せんげん台</t>
    <rPh sb="4" eb="5">
      <t>ダイ</t>
    </rPh>
    <phoneticPr fontId="3"/>
  </si>
  <si>
    <t>越谷</t>
    <rPh sb="0" eb="2">
      <t>コシガヤ</t>
    </rPh>
    <phoneticPr fontId="3"/>
  </si>
  <si>
    <t>春日部</t>
    <rPh sb="0" eb="3">
      <t>カスカベ</t>
    </rPh>
    <phoneticPr fontId="3"/>
  </si>
  <si>
    <t>乗換 東武野田線</t>
    <rPh sb="0" eb="2">
      <t>ノリカエ</t>
    </rPh>
    <rPh sb="3" eb="5">
      <t>トウブ</t>
    </rPh>
    <rPh sb="5" eb="7">
      <t>ノダ</t>
    </rPh>
    <rPh sb="7" eb="8">
      <t>セン</t>
    </rPh>
    <phoneticPr fontId="3"/>
  </si>
  <si>
    <t>東岩槻</t>
    <rPh sb="0" eb="3">
      <t>ヒガシイワツキ</t>
    </rPh>
    <phoneticPr fontId="3"/>
  </si>
  <si>
    <t>岩槻</t>
    <rPh sb="0" eb="2">
      <t>イワツキ</t>
    </rPh>
    <phoneticPr fontId="3"/>
  </si>
  <si>
    <t>東武野田線</t>
    <rPh sb="0" eb="2">
      <t>トウブ</t>
    </rPh>
    <rPh sb="2" eb="4">
      <t>ノダ</t>
    </rPh>
    <rPh sb="4" eb="5">
      <t>セン</t>
    </rPh>
    <phoneticPr fontId="3"/>
  </si>
  <si>
    <t>南越谷</t>
    <rPh sb="0" eb="3">
      <t>ミナミコシガヤ</t>
    </rPh>
    <phoneticPr fontId="3"/>
  </si>
  <si>
    <t>乗換 武蔵野線</t>
    <rPh sb="0" eb="2">
      <t>ノリカエ</t>
    </rPh>
    <rPh sb="3" eb="6">
      <t>ムサシノ</t>
    </rPh>
    <rPh sb="6" eb="7">
      <t>セン</t>
    </rPh>
    <phoneticPr fontId="3"/>
  </si>
  <si>
    <t>鳩ヶ谷</t>
    <rPh sb="0" eb="3">
      <t>ハトガヤ</t>
    </rPh>
    <phoneticPr fontId="3"/>
  </si>
  <si>
    <t>東川口</t>
    <rPh sb="0" eb="3">
      <t>ヒガシカワグチ</t>
    </rPh>
    <phoneticPr fontId="3"/>
  </si>
  <si>
    <t>武蔵野線</t>
    <rPh sb="0" eb="3">
      <t>ムサシノ</t>
    </rPh>
    <rPh sb="3" eb="4">
      <t>セン</t>
    </rPh>
    <phoneticPr fontId="3"/>
  </si>
  <si>
    <t>南越谷・東川口間</t>
    <rPh sb="0" eb="3">
      <t>ミナミコシガヤ</t>
    </rPh>
    <rPh sb="4" eb="7">
      <t>ヒガシカワグチ</t>
    </rPh>
    <rPh sb="7" eb="8">
      <t>カン</t>
    </rPh>
    <phoneticPr fontId="3"/>
  </si>
  <si>
    <t>川口</t>
    <rPh sb="0" eb="2">
      <t>カワグチ</t>
    </rPh>
    <phoneticPr fontId="3"/>
  </si>
  <si>
    <t>東浦和</t>
    <rPh sb="0" eb="3">
      <t>ヒガシウラワ</t>
    </rPh>
    <phoneticPr fontId="3"/>
  </si>
  <si>
    <t>東川口・東浦和間</t>
    <rPh sb="0" eb="3">
      <t>ヒガシカワグチ</t>
    </rPh>
    <rPh sb="4" eb="7">
      <t>ヒガシウラワ</t>
    </rPh>
    <rPh sb="7" eb="8">
      <t>カン</t>
    </rPh>
    <phoneticPr fontId="3"/>
  </si>
  <si>
    <t>武蔵浦和</t>
  </si>
  <si>
    <t>南与野</t>
  </si>
  <si>
    <t>埼京線</t>
    <rPh sb="0" eb="2">
      <t>サイキョウ</t>
    </rPh>
    <rPh sb="2" eb="3">
      <t>セン</t>
    </rPh>
    <phoneticPr fontId="3"/>
  </si>
  <si>
    <t>乗換 埼京線</t>
    <rPh sb="0" eb="2">
      <t>ノリカエ</t>
    </rPh>
    <rPh sb="3" eb="5">
      <t>サイキョウ</t>
    </rPh>
    <rPh sb="5" eb="6">
      <t>セン</t>
    </rPh>
    <phoneticPr fontId="3"/>
  </si>
  <si>
    <t>乗換 西武拝島線</t>
    <rPh sb="0" eb="2">
      <t>ノリカエ</t>
    </rPh>
    <rPh sb="3" eb="5">
      <t>セイブ</t>
    </rPh>
    <rPh sb="5" eb="7">
      <t>ハイジマ</t>
    </rPh>
    <rPh sb="7" eb="8">
      <t>セン</t>
    </rPh>
    <phoneticPr fontId="3"/>
  </si>
  <si>
    <t>小川</t>
    <rPh sb="0" eb="2">
      <t>オガワ</t>
    </rPh>
    <phoneticPr fontId="3"/>
  </si>
  <si>
    <t>西武拝島線</t>
    <rPh sb="0" eb="2">
      <t>セイブ</t>
    </rPh>
    <rPh sb="2" eb="4">
      <t>ハイジマ</t>
    </rPh>
    <rPh sb="4" eb="5">
      <t>セン</t>
    </rPh>
    <phoneticPr fontId="3"/>
  </si>
  <si>
    <t>乗換 西武国分寺線</t>
    <rPh sb="0" eb="2">
      <t>ノリカエ</t>
    </rPh>
    <rPh sb="3" eb="5">
      <t>セイブ</t>
    </rPh>
    <rPh sb="5" eb="8">
      <t>コクブンジ</t>
    </rPh>
    <rPh sb="8" eb="9">
      <t>セン</t>
    </rPh>
    <phoneticPr fontId="3"/>
  </si>
  <si>
    <t>東村山</t>
    <rPh sb="0" eb="3">
      <t>ヒガシムラヤマ</t>
    </rPh>
    <phoneticPr fontId="3"/>
  </si>
  <si>
    <t>西武国分寺線</t>
    <rPh sb="0" eb="2">
      <t>セイブ</t>
    </rPh>
    <rPh sb="2" eb="5">
      <t>コクブンジ</t>
    </rPh>
    <rPh sb="5" eb="6">
      <t>セン</t>
    </rPh>
    <phoneticPr fontId="3"/>
  </si>
  <si>
    <t>所沢</t>
    <rPh sb="0" eb="2">
      <t>トコロザワ</t>
    </rPh>
    <phoneticPr fontId="3"/>
  </si>
  <si>
    <t>西武新宿線</t>
    <rPh sb="0" eb="2">
      <t>セイブ</t>
    </rPh>
    <rPh sb="2" eb="4">
      <t>シンジュク</t>
    </rPh>
    <rPh sb="4" eb="5">
      <t>セン</t>
    </rPh>
    <phoneticPr fontId="3"/>
  </si>
  <si>
    <t>乗換 西武池袋線</t>
    <rPh sb="0" eb="2">
      <t>ノリカエ</t>
    </rPh>
    <rPh sb="3" eb="5">
      <t>セイブ</t>
    </rPh>
    <rPh sb="5" eb="7">
      <t>イケブクロ</t>
    </rPh>
    <rPh sb="7" eb="8">
      <t>セン</t>
    </rPh>
    <phoneticPr fontId="3"/>
  </si>
  <si>
    <t>乗換 西武新宿線</t>
    <rPh sb="0" eb="2">
      <t>ノリカエ</t>
    </rPh>
    <rPh sb="3" eb="5">
      <t>セイブ</t>
    </rPh>
    <rPh sb="5" eb="7">
      <t>シンジュク</t>
    </rPh>
    <rPh sb="7" eb="8">
      <t>セン</t>
    </rPh>
    <phoneticPr fontId="3"/>
  </si>
  <si>
    <t>武蔵小杉</t>
    <rPh sb="0" eb="2">
      <t>ムサシ</t>
    </rPh>
    <rPh sb="2" eb="4">
      <t>コスギ</t>
    </rPh>
    <phoneticPr fontId="3"/>
  </si>
  <si>
    <t>目黒線</t>
    <rPh sb="0" eb="2">
      <t>メグロ</t>
    </rPh>
    <rPh sb="2" eb="3">
      <t>セン</t>
    </rPh>
    <phoneticPr fontId="3"/>
  </si>
  <si>
    <t>目黒</t>
    <rPh sb="0" eb="2">
      <t>メグロ</t>
    </rPh>
    <phoneticPr fontId="3"/>
  </si>
  <si>
    <t>乗換 中央線</t>
    <rPh sb="0" eb="2">
      <t>ノリカエ</t>
    </rPh>
    <rPh sb="3" eb="6">
      <t>チュウオウセン</t>
    </rPh>
    <phoneticPr fontId="3"/>
  </si>
  <si>
    <t>着</t>
    <rPh sb="0" eb="1">
      <t>チャク</t>
    </rPh>
    <phoneticPr fontId="3"/>
  </si>
  <si>
    <t>乗換 都営三田線(西高島平行)</t>
    <rPh sb="0" eb="2">
      <t>ノリカエ</t>
    </rPh>
    <rPh sb="3" eb="5">
      <t>トエイ</t>
    </rPh>
    <rPh sb="5" eb="8">
      <t>ミタセン</t>
    </rPh>
    <rPh sb="9" eb="12">
      <t>ニシタカジマ</t>
    </rPh>
    <rPh sb="12" eb="14">
      <t>ヘイコウ</t>
    </rPh>
    <phoneticPr fontId="3"/>
  </si>
  <si>
    <t>四ッ谷</t>
    <rPh sb="0" eb="3">
      <t>ヨツヤ</t>
    </rPh>
    <phoneticPr fontId="3"/>
  </si>
  <si>
    <t>乗換 総武線各停（三鷹行き）</t>
    <rPh sb="0" eb="2">
      <t>ノリカエ</t>
    </rPh>
    <rPh sb="3" eb="5">
      <t>ソウブ</t>
    </rPh>
    <rPh sb="5" eb="6">
      <t>セン</t>
    </rPh>
    <rPh sb="6" eb="8">
      <t>カクテイ</t>
    </rPh>
    <rPh sb="9" eb="11">
      <t>ミタカ</t>
    </rPh>
    <rPh sb="11" eb="12">
      <t>イ</t>
    </rPh>
    <phoneticPr fontId="3"/>
  </si>
  <si>
    <t>乗換 都営三田線(西高島平行き)</t>
    <rPh sb="0" eb="2">
      <t>ノリカエ</t>
    </rPh>
    <rPh sb="3" eb="5">
      <t>トエイ</t>
    </rPh>
    <rPh sb="5" eb="8">
      <t>ミタセン</t>
    </rPh>
    <rPh sb="9" eb="12">
      <t>ニシタカジマ</t>
    </rPh>
    <rPh sb="12" eb="14">
      <t>ヘイコウ</t>
    </rPh>
    <phoneticPr fontId="3"/>
  </si>
  <si>
    <t>乗換 中央線中央特快（高尾行き）</t>
    <rPh sb="0" eb="2">
      <t>ノリカエ</t>
    </rPh>
    <rPh sb="3" eb="6">
      <t>チュウオウセン</t>
    </rPh>
    <rPh sb="6" eb="8">
      <t>チュウオウ</t>
    </rPh>
    <rPh sb="8" eb="10">
      <t>トッカイ</t>
    </rPh>
    <rPh sb="11" eb="13">
      <t>タカオ</t>
    </rPh>
    <rPh sb="13" eb="14">
      <t>イ</t>
    </rPh>
    <phoneticPr fontId="3"/>
  </si>
  <si>
    <t>中央線快速(東京行)</t>
    <rPh sb="0" eb="3">
      <t>チュウオウセン</t>
    </rPh>
    <rPh sb="3" eb="5">
      <t>カイソク</t>
    </rPh>
    <rPh sb="6" eb="8">
      <t>トウキョウ</t>
    </rPh>
    <rPh sb="8" eb="9">
      <t>イキ</t>
    </rPh>
    <phoneticPr fontId="3"/>
  </si>
  <si>
    <t xml:space="preserve">玉川上水  </t>
    <phoneticPr fontId="3"/>
  </si>
  <si>
    <t>西武拝島線(西武新宿行)(各停)</t>
    <phoneticPr fontId="3"/>
  </si>
  <si>
    <t xml:space="preserve">小川（東京）  </t>
    <phoneticPr fontId="3"/>
  </si>
  <si>
    <t>西武国分寺線(東村山行)</t>
    <phoneticPr fontId="3"/>
  </si>
  <si>
    <t>立川</t>
    <phoneticPr fontId="3"/>
  </si>
  <si>
    <t>青梅線青梅特快(青梅行)</t>
    <phoneticPr fontId="3"/>
  </si>
  <si>
    <t>青梅</t>
    <phoneticPr fontId="3"/>
  </si>
  <si>
    <t>青梅線(奥多摩行)</t>
    <phoneticPr fontId="3"/>
  </si>
  <si>
    <t>川井</t>
    <phoneticPr fontId="3"/>
  </si>
  <si>
    <t>青梅線(青梅行)</t>
    <phoneticPr fontId="3"/>
  </si>
  <si>
    <t>青梅</t>
    <phoneticPr fontId="3"/>
  </si>
  <si>
    <t>青梅線快速(東京行)</t>
    <phoneticPr fontId="3"/>
  </si>
  <si>
    <t>拝島</t>
    <phoneticPr fontId="3"/>
  </si>
  <si>
    <t>西武拝島線拝島快速(西武新宿行)(拝島快速)</t>
    <phoneticPr fontId="3"/>
  </si>
  <si>
    <t>東村山</t>
    <phoneticPr fontId="3"/>
  </si>
  <si>
    <t>西武新宿線(本川越行)</t>
    <phoneticPr fontId="3"/>
  </si>
  <si>
    <t xml:space="preserve">所沢 </t>
    <phoneticPr fontId="3"/>
  </si>
  <si>
    <t>ちちぶ19号(有料特急)</t>
    <phoneticPr fontId="3"/>
  </si>
  <si>
    <t xml:space="preserve">西武秩父 </t>
    <phoneticPr fontId="3"/>
  </si>
  <si>
    <t>徒歩</t>
    <phoneticPr fontId="3"/>
  </si>
  <si>
    <t xml:space="preserve">御花畑  </t>
    <phoneticPr fontId="3"/>
  </si>
  <si>
    <t>秩父鉄道(羽生行)(各停)</t>
    <phoneticPr fontId="3"/>
  </si>
  <si>
    <t xml:space="preserve">羽生 </t>
    <phoneticPr fontId="3"/>
  </si>
  <si>
    <t>東武伊勢崎線(久喜行)(各停)</t>
    <phoneticPr fontId="3"/>
  </si>
  <si>
    <t xml:space="preserve">久喜  </t>
    <phoneticPr fontId="3"/>
  </si>
  <si>
    <t xml:space="preserve">春日部 </t>
    <phoneticPr fontId="3"/>
  </si>
  <si>
    <t xml:space="preserve">東岩槻  </t>
    <phoneticPr fontId="3"/>
  </si>
  <si>
    <t xml:space="preserve">春日部 </t>
    <phoneticPr fontId="3"/>
  </si>
  <si>
    <t xml:space="preserve">南越谷 </t>
    <phoneticPr fontId="3"/>
  </si>
  <si>
    <t>武蔵野線(府中本町行)</t>
    <phoneticPr fontId="3"/>
  </si>
  <si>
    <t>武蔵浦和</t>
    <phoneticPr fontId="3"/>
  </si>
  <si>
    <t xml:space="preserve">南与野 </t>
    <phoneticPr fontId="3"/>
  </si>
  <si>
    <t>未取得フラグ</t>
    <rPh sb="0" eb="1">
      <t>ミ</t>
    </rPh>
    <rPh sb="1" eb="3">
      <t>シュトク</t>
    </rPh>
    <phoneticPr fontId="3"/>
  </si>
  <si>
    <t>木場の帰り</t>
    <rPh sb="0" eb="2">
      <t>キバ</t>
    </rPh>
    <rPh sb="3" eb="4">
      <t>カエ</t>
    </rPh>
    <phoneticPr fontId="3"/>
  </si>
  <si>
    <t>古河・結城</t>
    <phoneticPr fontId="3"/>
  </si>
  <si>
    <t>鹿嶋</t>
    <phoneticPr fontId="3"/>
  </si>
  <si>
    <t>筑西</t>
    <phoneticPr fontId="3"/>
  </si>
  <si>
    <t>水戸</t>
    <phoneticPr fontId="3"/>
  </si>
  <si>
    <t>那珂</t>
    <phoneticPr fontId="3"/>
  </si>
  <si>
    <t>太田</t>
    <phoneticPr fontId="3"/>
  </si>
  <si>
    <t>日立</t>
    <phoneticPr fontId="3"/>
  </si>
  <si>
    <t>等々力</t>
    <rPh sb="0" eb="3">
      <t>トドロキ</t>
    </rPh>
    <phoneticPr fontId="3"/>
  </si>
  <si>
    <t>環八</t>
    <rPh sb="0" eb="2">
      <t>カンパチ</t>
    </rPh>
    <phoneticPr fontId="3"/>
  </si>
  <si>
    <t>関越道</t>
    <rPh sb="0" eb="3">
      <t>カンエツドウ</t>
    </rPh>
    <phoneticPr fontId="3"/>
  </si>
  <si>
    <t>一般道</t>
    <rPh sb="0" eb="3">
      <t>イッパンドウ</t>
    </rPh>
    <phoneticPr fontId="3"/>
  </si>
  <si>
    <t>小野上</t>
    <rPh sb="0" eb="3">
      <t>オノガミ</t>
    </rPh>
    <phoneticPr fontId="3"/>
  </si>
  <si>
    <t>吾妻</t>
    <rPh sb="0" eb="2">
      <t>アガツマ</t>
    </rPh>
    <phoneticPr fontId="3"/>
  </si>
  <si>
    <t>渋川伊香保IC</t>
    <rPh sb="0" eb="2">
      <t>シブカワ</t>
    </rPh>
    <rPh sb="2" eb="5">
      <t>イカホ</t>
    </rPh>
    <phoneticPr fontId="3"/>
  </si>
  <si>
    <t>長岡JCT</t>
    <rPh sb="0" eb="2">
      <t>ナガオカ</t>
    </rPh>
    <phoneticPr fontId="3"/>
  </si>
  <si>
    <t>練馬IC</t>
    <rPh sb="0" eb="2">
      <t>ネリマ</t>
    </rPh>
    <phoneticPr fontId="3"/>
  </si>
  <si>
    <t>国道17号線</t>
    <rPh sb="0" eb="2">
      <t>コクドウ</t>
    </rPh>
    <rPh sb="4" eb="6">
      <t>ゴウセン</t>
    </rPh>
    <phoneticPr fontId="3"/>
  </si>
  <si>
    <t>赤城IC</t>
    <rPh sb="0" eb="2">
      <t>アカギ</t>
    </rPh>
    <phoneticPr fontId="3"/>
  </si>
  <si>
    <t>角田岬</t>
    <rPh sb="0" eb="2">
      <t>ツノダ</t>
    </rPh>
    <rPh sb="2" eb="3">
      <t>ミサキ</t>
    </rPh>
    <phoneticPr fontId="3"/>
  </si>
  <si>
    <t>新潟西IC</t>
    <rPh sb="0" eb="2">
      <t>ニイガタ</t>
    </rPh>
    <rPh sb="2" eb="3">
      <t>ニシ</t>
    </rPh>
    <phoneticPr fontId="3"/>
  </si>
  <si>
    <t>北陸自動車道</t>
    <rPh sb="0" eb="2">
      <t>ホクリク</t>
    </rPh>
    <rPh sb="2" eb="6">
      <t>ジドウシャドウ</t>
    </rPh>
    <phoneticPr fontId="3"/>
  </si>
  <si>
    <t>新潟中央JCT</t>
    <rPh sb="0" eb="2">
      <t>ニイガタ</t>
    </rPh>
    <rPh sb="2" eb="4">
      <t>チュウオウ</t>
    </rPh>
    <phoneticPr fontId="3"/>
  </si>
  <si>
    <t>北陸道・柏崎・富山　方面</t>
    <rPh sb="0" eb="3">
      <t>ホクリクドウ</t>
    </rPh>
    <rPh sb="4" eb="6">
      <t>カシワザキ</t>
    </rPh>
    <rPh sb="7" eb="9">
      <t>トヤマ</t>
    </rPh>
    <rPh sb="10" eb="12">
      <t>ホウメン</t>
    </rPh>
    <phoneticPr fontId="3"/>
  </si>
  <si>
    <t>磐越道・日本海東北道・会津若松・村上　方面</t>
    <rPh sb="0" eb="3">
      <t>バンエツドウ</t>
    </rPh>
    <rPh sb="4" eb="7">
      <t>ニホンカイ</t>
    </rPh>
    <rPh sb="7" eb="10">
      <t>トウホクドウ</t>
    </rPh>
    <rPh sb="11" eb="15">
      <t>アイヅワカマツ</t>
    </rPh>
    <rPh sb="16" eb="18">
      <t>ムラカミ</t>
    </rPh>
    <rPh sb="19" eb="21">
      <t>ホウメン</t>
    </rPh>
    <phoneticPr fontId="3"/>
  </si>
  <si>
    <t>日本海東北道・村上　方面</t>
    <rPh sb="0" eb="3">
      <t>ニホンカイ</t>
    </rPh>
    <rPh sb="3" eb="6">
      <t>トウホクドウ</t>
    </rPh>
    <rPh sb="7" eb="9">
      <t>ムラカミ</t>
    </rPh>
    <rPh sb="10" eb="12">
      <t>ホウメン</t>
    </rPh>
    <phoneticPr fontId="3"/>
  </si>
  <si>
    <t>糸魚川IC</t>
    <rPh sb="0" eb="3">
      <t>イトイガワ</t>
    </rPh>
    <phoneticPr fontId="3"/>
  </si>
  <si>
    <t>巻潟東IC</t>
    <rPh sb="0" eb="1">
      <t>マキ</t>
    </rPh>
    <rPh sb="1" eb="2">
      <t>ガタ</t>
    </rPh>
    <rPh sb="2" eb="3">
      <t>ヒガシ</t>
    </rPh>
    <phoneticPr fontId="3"/>
  </si>
  <si>
    <t>中条IC</t>
    <rPh sb="0" eb="2">
      <t>ナカジョウ</t>
    </rPh>
    <phoneticPr fontId="3"/>
  </si>
  <si>
    <t>村上駅</t>
    <rPh sb="0" eb="2">
      <t>ムラカミ</t>
    </rPh>
    <rPh sb="2" eb="3">
      <t>エキ</t>
    </rPh>
    <phoneticPr fontId="3"/>
  </si>
  <si>
    <t>松阪</t>
    <rPh sb="0" eb="2">
      <t>マツザカ</t>
    </rPh>
    <phoneticPr fontId="3"/>
  </si>
  <si>
    <t>天竜・二股</t>
    <rPh sb="0" eb="2">
      <t>テンリュウ</t>
    </rPh>
    <rPh sb="3" eb="5">
      <t>フタマタ</t>
    </rPh>
    <phoneticPr fontId="3"/>
  </si>
  <si>
    <t>日付</t>
  </si>
  <si>
    <t>発着ポイント</t>
  </si>
  <si>
    <t>交通手段</t>
  </si>
  <si>
    <t>時刻</t>
  </si>
  <si>
    <t>経由地・取得ポイント</t>
  </si>
  <si>
    <t>取得国・絵巻</t>
  </si>
  <si>
    <t>備考</t>
  </si>
  <si>
    <t>羽田</t>
  </si>
  <si>
    <t>ANA 241</t>
  </si>
  <si>
    <t>福岡空港</t>
  </si>
  <si>
    <t>ANA4933</t>
  </si>
  <si>
    <t>対馬空港</t>
  </si>
  <si>
    <t>バスとか</t>
  </si>
  <si>
    <t>厳原港</t>
  </si>
  <si>
    <t>ジェットフォイル</t>
  </si>
  <si>
    <t>博多港</t>
  </si>
  <si>
    <t>バスorタクシー</t>
  </si>
  <si>
    <t>鳥栖</t>
  </si>
  <si>
    <t>新八代</t>
  </si>
  <si>
    <t>九州新幹線</t>
  </si>
  <si>
    <t>鹿児島中央</t>
  </si>
  <si>
    <t>ランチ・レンタカー</t>
  </si>
  <si>
    <t>高木がいい温泉を選ぶ</t>
  </si>
  <si>
    <t>南宮崎</t>
  </si>
  <si>
    <t>日南線</t>
  </si>
  <si>
    <t>伊比井</t>
  </si>
  <si>
    <t xml:space="preserve"> にちりん3号(宮崎空港行) </t>
  </si>
  <si>
    <t>宮崎空港</t>
  </si>
  <si>
    <t>ANA 610</t>
  </si>
  <si>
    <t>にちりん14号</t>
  </si>
  <si>
    <t>ソニック40号</t>
  </si>
  <si>
    <t>以下略</t>
  </si>
  <si>
    <t>東京</t>
  </si>
  <si>
    <t>絵巻リスト</t>
  </si>
  <si>
    <t>県名</t>
  </si>
  <si>
    <t>絵巻</t>
  </si>
  <si>
    <t>種別</t>
  </si>
  <si>
    <t>未取得フラグ</t>
  </si>
  <si>
    <t>レア</t>
  </si>
  <si>
    <t>壱岐 芦辺港</t>
  </si>
  <si>
    <t>（糸島半島北）</t>
  </si>
  <si>
    <t>（博多湾内）</t>
  </si>
  <si>
    <t>長崎自動車道 佐賀大和IC</t>
  </si>
  <si>
    <t>長崎自動車道 多久IC</t>
  </si>
  <si>
    <t>↓ルートマップ</t>
  </si>
  <si>
    <t>西九州自動車道 佐世保三川内IC</t>
  </si>
  <si>
    <t>松浦西九州線 本山駅の少し先</t>
  </si>
  <si>
    <t>松浦西九州線 清峰高校前方面に国道204を北上</t>
  </si>
  <si>
    <t>西海パールライン 小迎IC</t>
  </si>
  <si>
    <t>大野浜海浜公園</t>
  </si>
  <si>
    <t>国道202沿い 外海青少年研修センターの辺り 対岸盗り
公園内の東屋で盗れる模様
あるいは外海町「四谷河内」バス停脇の小道を下ったあたり</t>
  </si>
  <si>
    <t>川平有料道路</t>
  </si>
  <si>
    <t>長与ランプ？</t>
  </si>
  <si>
    <t>長崎バイパス 諫早IC</t>
  </si>
  <si>
    <t>雲仙温泉</t>
  </si>
  <si>
    <t>何時になるか？レンタカーは朝返す</t>
  </si>
  <si>
    <t>川内駅発車後、トンネルとトンネルの合間の1分間</t>
  </si>
  <si>
    <t>もしかすると取れるかも。翌日再度チャンスあり</t>
  </si>
  <si>
    <t>長崎鼻</t>
  </si>
  <si>
    <t>人吉温泉</t>
  </si>
  <si>
    <t>http://tenspa.dee.cc/kyushu-spa.htm#kumamoto</t>
  </si>
  <si>
    <t>肥薩おれんじ鉄道</t>
  </si>
  <si>
    <t>新水俣</t>
  </si>
  <si>
    <t>竜ヶ水駅</t>
  </si>
  <si>
    <t>高速で通過、難易度高し</t>
  </si>
  <si>
    <t>高木ルート</t>
  </si>
  <si>
    <t>安井ルート</t>
  </si>
  <si>
    <t>豊肥本線</t>
  </si>
  <si>
    <t>犬飼</t>
  </si>
  <si>
    <t>ゆふＤＸ6号</t>
  </si>
  <si>
    <t>本当に取れるのか？チャンスは２回</t>
  </si>
  <si>
    <t>天ヶ瀬</t>
  </si>
  <si>
    <t>月曜朝～昼</t>
  </si>
  <si>
    <t>新神戸</t>
  </si>
  <si>
    <t>北神急行</t>
  </si>
  <si>
    <t>谷上</t>
  </si>
  <si>
    <t>？</t>
  </si>
  <si>
    <t>三宮</t>
  </si>
  <si>
    <t>阪急電鉄（十三乗換え）</t>
  </si>
  <si>
    <t>西京極駅（通過），西院</t>
  </si>
  <si>
    <t>烏丸</t>
  </si>
  <si>
    <t>京都市営地下鉄</t>
  </si>
  <si>
    <t>北山</t>
  </si>
  <si>
    <t>京都</t>
  </si>
  <si>
    <t>月曜夜？</t>
  </si>
  <si>
    <t>三宅・曰佐</t>
    <phoneticPr fontId="3"/>
  </si>
  <si>
    <t>かもめ33号</t>
  </si>
  <si>
    <t>三宅・曰佐</t>
  </si>
  <si>
    <t>トヨタレンタカー佐賀駅北口にてプリウス</t>
  </si>
  <si>
    <t>10,500円</t>
  </si>
  <si>
    <t>武雄北方IC （ここで降りる）</t>
    <rPh sb="11" eb="12">
      <t>オ</t>
    </rPh>
    <phoneticPr fontId="3"/>
  </si>
  <si>
    <t>http://maps.google.co.jp/maps?f=d&amp;source=s_d&amp;saddr=%E4%BD%90%E8%B3%80%E9%A7%85%EF%BC%88%E4%BD%90%E8%B3%80%EF%BC%89&amp;daddr=%E4%BD%90%E8%B3%80%E5%A4%A7%E5%92%8CIC+to:%E5%A4%9A%E4%B9%85IC+to:%E6%9C%89%E7%94%B0%E9%A7%85+to:%E6%9C%AC%E5%B1%B1%E9%A7%85%EF%BC%88%E9%95%B7%E5%B4%8E%EF%BC%89+to:%E5%B0%8F%E8%BF%8EIC+to:%E8%A5%BF%E6%B5%B7%E5%B8%82+to:%E8%AB%AB%E6%97%A9IC+to:%E4%BD%90%E8%B3%80%E9%A7%85%EF%BC%88%E4%BD%90%E8%B3%80%EF%BC%89&amp;geocode=FUeS-wEdAC3EBykPGFdfEspBNTHShy7nI8keeA%3BFb1w_AEd5OLDBykHGxH_rclBNTH97-VM9g2KxA%3BFQrw-wEdjJfBBylXD15OvtJBNTHxcBxyLoQ2Ag%3BFZ1W-gEd7de9Byn1ul-yc5tqNTESn7Bg1dVnIg%3BFRez-gEdicq6BynHuTXGmpRqNTElmMMOzod7JQ%3BFX82-AEdTc67Byl77nC_DrxqNTE_gKB057rvRQ%3BFcuE9gEd4TG6Byn9Cbh3Wc5qNTFx7nDzNf9nIw%3BFScD9QEd5cm_BynX-mQr8AJANTGpPIaPAWpflQ%3BFUeS-wEdAC3EBykPGFdfEspBNTHShy7nI8keeA&amp;hl=ja&amp;mra=ls&amp;dirflg=d&amp;sll=33.07586,130.021145&amp;sspn=1.010354,2.076416&amp;brcurrent=3,0x3541d2a1e2f15555:0x300bd46c1f1ef1da,0&amp;ie=UTF8&amp;ll=32.953368,130.175629&amp;spn=1.011753,2.076416&amp;z=10</t>
  </si>
  <si>
    <t>JR佐世保線 有田駅</t>
    <rPh sb="2" eb="5">
      <t>サセボ</t>
    </rPh>
    <rPh sb="5" eb="6">
      <t>セン</t>
    </rPh>
    <rPh sb="7" eb="9">
      <t>アリタ</t>
    </rPh>
    <rPh sb="9" eb="10">
      <t>エキ</t>
    </rPh>
    <phoneticPr fontId="3"/>
  </si>
  <si>
    <t>県道104 山内バイパス経由</t>
    <phoneticPr fontId="3"/>
  </si>
  <si>
    <t>もうちょっと行って天草が取れれば次の日が楽　行くと佐賀着24:20</t>
    <phoneticPr fontId="3"/>
  </si>
  <si>
    <t>天草を対岸取りする場合のルートマップ</t>
    <rPh sb="0" eb="2">
      <t>アマクサ</t>
    </rPh>
    <rPh sb="3" eb="5">
      <t>タイガン</t>
    </rPh>
    <rPh sb="5" eb="6">
      <t>ド</t>
    </rPh>
    <rPh sb="9" eb="11">
      <t>バアイ</t>
    </rPh>
    <phoneticPr fontId="3"/>
  </si>
  <si>
    <t>http://maps.google.co.jp/maps?f=d&amp;source=s_d&amp;saddr=%E4%BD%90%E8%B3%80%E9%A7%85%EF%BC%88%E4%BD%90%E8%B3%80%EF%BC%89&amp;daddr=%E4%BD%90%E8%B3%80%E5%A4%A7%E5%92%8CIC+to:%E5%A4%9A%E4%B9%85IC+to:%E6%9C%89%E7%94%B0%E9%A7%85+to:%E6%9C%AC%E5%B1%B1%E9%A7%85%EF%BC%88%E9%95%B7%E5%B4%8E%EF%BC%89+to:%E5%B0%8F%E8%BF%8EIC+to:%E8%A5%BF%E6%B5%B7%E5%B8%82+to:%E9%95%B7%E5%B4%8E%E7%9C%8C%E9%95%B7%E5%B4%8E%E5%B8%82%E8%8C%82%E6%9C%A8%E7%94%BA+to:%E8%AB%AB%E6%97%A9IC+to:%E4%BD%90%E8%B3%80%E9%A7%85%EF%BC%88%E4%BD%90%E8%B3%80%EF%BC%89&amp;geocode=FUeS-wEdAC3EBykPGFdfEspBNTHShy7nI8keeA%3BFb1w_AEd5OLDBykHGxH_rclBNTH97-VM9g2KxA%3BFQrw-wEdjJfBBylXD15OvtJBNTHxcBxyLoQ2Ag%3BFZ1W-gEd7de9Byn1ul-yc5tqNTESn7Bg1dVnIg%3BFRez-gEdicq6BynHuTXGmpRqNTElmMMOzod7JQ%3BFX82-AEdTc67Byl77nC_DrxqNTE_gKB057rvRQ%3BFcuE9gEd4TG6Byn9Cbh3Wc5qNTFx7nDzNf9nIw%3BFaIH8wEds0K-BymJA654d1QVNTEC1FAaj8lTBQ%3BFScD9QEd5cm_BynX-mQr8AJANTGpPIaPAWpflQ%3BFUeS-wEdAC3EBykPGFdfEspBNTHShy7nI8keeA&amp;hl=ja&amp;mra=ls&amp;dirflg=d&amp;sll=33.02939,130.02182&amp;sspn=1.010882,2.076416&amp;brcurrent=3,0x3541d2a1e2f15555:0x300bd46c1f1ef1da,0&amp;ie=UTF8&amp;ll=33.112249,129.607086&amp;spn=0.843139,1.245575&amp;z=10</t>
    <phoneticPr fontId="3"/>
  </si>
  <si>
    <t>富津弁天公園（時間があれば）</t>
    <phoneticPr fontId="3"/>
  </si>
  <si>
    <t>国道57と県道128の分岐、木場交差点　行くと佐賀着26:20</t>
    <rPh sb="20" eb="21">
      <t>イ</t>
    </rPh>
    <rPh sb="23" eb="25">
      <t>サガ</t>
    </rPh>
    <rPh sb="25" eb="26">
      <t>チャク</t>
    </rPh>
    <phoneticPr fontId="3"/>
  </si>
  <si>
    <t>雲仙温泉・天草をGETする場合のルートマップ</t>
    <rPh sb="0" eb="2">
      <t>ウンゼン</t>
    </rPh>
    <rPh sb="2" eb="4">
      <t>オンセン</t>
    </rPh>
    <rPh sb="5" eb="7">
      <t>アマクサ</t>
    </rPh>
    <rPh sb="13" eb="15">
      <t>バアイ</t>
    </rPh>
    <phoneticPr fontId="3"/>
  </si>
  <si>
    <t>http://maps.google.co.jp/maps?f=d&amp;source=s_d&amp;saddr=%E4%BD%90%E8%B3%80%E9%A7%85%EF%BC%88%E4%BD%90%E8%B3%80%EF%BC%89&amp;daddr=%E4%BD%90%E8%B3%80%E5%A4%A7%E5%92%8CIC+to:%E5%A4%9A%E4%B9%85IC+to:%E6%9C%89%E7%94%B0%E9%A7%85+to:%E6%9C%AC%E5%B1%B1%E9%A7%85%EF%BC%88%E9%95%B7%E5%B4%8E%EF%BC%89+to:%E5%B0%8F%E8%BF%8EIC+to:%E8%A5%BF%E6%B5%B7%E5%B8%82+to:%E9%95%B7%E5%B4%8E%E7%9C%8C%E9%95%B7%E5%B4%8E%E5%B8%82%E8%8C%82%E6%9C%A8%E7%94%BA+to:%E5%AF%8C%E6%B4%A5%E5%BC%81%E5%A4%A9%E5%85%AC%E5%9C%92+to:%E8%AB%AB%E6%97%A9IC+to:%E4%BD%90%E8%B3%80%E9%A7%85%EF%BC%88%E4%BD%90%E8%B3%80%EF%BC%89&amp;geocode=FUeS-wEdAC3EBykPGFdfEspBNTHShy7nI8keeA%3BFb1w_AEd5OLDBykHGxH_rclBNTH97-VM9g2KxA%3BFQrw-wEdjJfBBylXD15OvtJBNTHxcBxyLoQ2Ag%3BFZ1W-gEd7de9Byn1ul-yc5tqNTESn7Bg1dVnIg%3BFRez-gEdicq6BynHuTXGmpRqNTElmMMOzod7JQ%3BFX82-AEdTc67Byl77nC_DrxqNTE_gKB057rvRQ%3BFcuE9gEd4TG6Byn9Cbh3Wc5qNTFx7nDzNf9nIw%3BFaIH8wEds0K-BymJA654d1QVNTEC1FAaj8lTBQ%3BFRzL8wEdZqjCBynZJj0_WA5ANTFOPVj8bo-kPQ%3BFScD9QEd5cm_BynX-mQr8AJANTGpPIaPAWpflQ%3BFUeS-wEdAC3EBykPGFdfEspBNTHShy7nI8keeA&amp;hl=ja&amp;mra=ls&amp;dirflg=d&amp;sll=32.9695,130.296478&amp;sspn=1.011568,2.076416&amp;brcurrent=3,0x3541d2a1e2f15555:0x300bd46c1f1ef1da,0&amp;ie=UTF8&amp;ll=33.02939,130.02182&amp;spn=1.010882,2.076416&amp;z=10</t>
    <phoneticPr fontId="3"/>
  </si>
  <si>
    <t>ニッポンレンタカー鹿児島中央駅西口にてインサイト</t>
  </si>
  <si>
    <t>県道212→国道226で長崎鼻方面に向かう</t>
  </si>
  <si>
    <t>8,295円</t>
  </si>
  <si>
    <t>九州自動車道 鹿児島西IC～薩摩吉田IC</t>
  </si>
  <si>
    <t>国道226で谷山ICから九州自動車道に乗る</t>
  </si>
  <si>
    <t>九州自動車道 薩摩吉田IC付近</t>
  </si>
  <si>
    <t>加治木JCT</t>
  </si>
  <si>
    <t>えびのJCT</t>
  </si>
  <si>
    <t>人吉IC</t>
  </si>
  <si>
    <t>ここで帰ると鹿児島中央まで5時間44分（17:44）
この時点で16:30を回ると、天草をGETはレンタカー延長</t>
    <rPh sb="54" eb="56">
      <t>エンチョウ</t>
    </rPh>
    <phoneticPr fontId="3"/>
  </si>
  <si>
    <t>http://maps.google.co.jp/maps?f=d&amp;source=s_d&amp;saddr=%E9%B9%BF%E5%85%90%E5%B3%B6%E4%B8%AD%E5%A4%AE%E9%A7%85&amp;daddr=%E5%BE%B3%E5%85%89%E7%A5%9E%E7%A4%BE+to:%E4%BA%BA%E5%90%89IC+to:%E9%B9%BF%E5%85%90%E5%B3%B6%E4%B8%AD%E5%A4%AE%E9%A7%85&amp;geocode=FSnu4QEdvebHByk7nRiwRWc-NTFuKTtUJkmIVw%3BFaHE2wEdTpDIBynZ57cPmNM9NTEaUnNXQGCOPA%3BFVzK6wEdUF7LByn1wwUuTXA_NTFHULGbiGOzhQ%3BFSnu4QEdvebHByk7nRiwRWc-NTFuKTtUJkmIVw&amp;hl=ja&amp;mra=ls&amp;dirflg=d&amp;sll=31.847232,130.643921&amp;sspn=2.0484,3.013&amp;brcurrent=3,0x353f0004aee93013:0x829ae74d760ba1a0,0&amp;ie=UTF8&amp;ll=31.70714,130.643921&amp;spn=2.051504,3.013&amp;z=9</t>
  </si>
  <si>
    <t>肥薩おれんじ鉄道 たのうら御立岬公園駅 近くの御立岬公園</t>
  </si>
  <si>
    <t>ここで帰ると鹿児島中央まで7時間46分（19:44）</t>
  </si>
  <si>
    <t>http://maps.google.co.jp/maps?f=d&amp;source=s_d&amp;saddr=%E9%B9%BF%E5%85%90%E5%B3%B6%E4%B8%AD%E5%A4%AE%E9%A7%85&amp;daddr=%E5%BE%B3%E5%85%89%E7%A5%9E%E7%A4%BE+to:%E4%BA%BA%E5%90%89IC+to:%E3%81%9F%E3%81%AE%E3%81%86%E3%82%89%E5%BE%A1%E7%AB%8B%E5%B2%AC%E5%85%AC%E5%9C%92+to:%E9%B9%BF%E5%85%90%E5%B3%B6%E4%B8%AD%E5%A4%AE%E9%A7%85&amp;geocode=FSnu4QEdvebHByk7nRiwRWc-NTFuKTtUJkmIVw%3BFaHE2wEdTpDIBynZ57cPmNM9NTEaUnNXQGCOPA%3BFVzK6wEdUF7LByn1wwUuTXA_NTFHULGbiGOzhQ%3B%3B&amp;hl=ja&amp;mra=ls&amp;dirflg=d&amp;sll=31.70662,130.64515&amp;sspn=2.051504,3.013&amp;brcurrent=3,0x353efc573022d19f:0x8a421d0b458911f,0&amp;ie=UTF8&amp;ll=31.847232,130.643921&amp;spn=2.0484,3.013&amp;z=9</t>
  </si>
  <si>
    <t>飯は食えるのか？←無理じゃね？</t>
  </si>
  <si>
    <t>近畿統一</t>
  </si>
  <si>
    <t>三重</t>
    <rPh sb="0" eb="2">
      <t>ミエ</t>
    </rPh>
    <phoneticPr fontId="3"/>
  </si>
  <si>
    <t>四日市</t>
    <rPh sb="0" eb="3">
      <t>ヨッカイチ</t>
    </rPh>
    <phoneticPr fontId="3"/>
  </si>
  <si>
    <t>大和八木</t>
    <phoneticPr fontId="3"/>
  </si>
  <si>
    <t>大和高田</t>
    <phoneticPr fontId="3"/>
  </si>
  <si>
    <t>高田</t>
    <phoneticPr fontId="3"/>
  </si>
  <si>
    <t>和歌山</t>
    <phoneticPr fontId="3"/>
  </si>
  <si>
    <t>JR 和歌山線(和歌山行)</t>
    <phoneticPr fontId="3"/>
  </si>
  <si>
    <t>北葛・高田</t>
    <phoneticPr fontId="3"/>
  </si>
  <si>
    <t>吉野口～大和二見</t>
    <phoneticPr fontId="3"/>
  </si>
  <si>
    <t>五條・吉野</t>
    <phoneticPr fontId="3"/>
  </si>
  <si>
    <t>隅田～笠田</t>
    <phoneticPr fontId="3"/>
  </si>
  <si>
    <t>橋本・高野</t>
    <phoneticPr fontId="3"/>
  </si>
  <si>
    <t>西笠田～岩出</t>
    <phoneticPr fontId="3"/>
  </si>
  <si>
    <t>海南・那賀</t>
    <phoneticPr fontId="3"/>
  </si>
  <si>
    <t>紀三井寺・和佐</t>
    <phoneticPr fontId="3"/>
  </si>
  <si>
    <t>船戸～田井ノ瀬</t>
    <phoneticPr fontId="3"/>
  </si>
  <si>
    <t>和歌山市</t>
    <phoneticPr fontId="3"/>
  </si>
  <si>
    <t>南海加太線(加太行)</t>
    <phoneticPr fontId="3"/>
  </si>
  <si>
    <t>東松江</t>
    <phoneticPr fontId="3"/>
  </si>
  <si>
    <t>南海加太線(和歌山市行)</t>
    <phoneticPr fontId="3"/>
  </si>
  <si>
    <t>天下茶屋</t>
    <phoneticPr fontId="3"/>
  </si>
  <si>
    <t xml:space="preserve">南海本線 </t>
    <phoneticPr fontId="3"/>
  </si>
  <si>
    <t>東松江</t>
    <rPh sb="0" eb="3">
      <t>ヒガシマツエ</t>
    </rPh>
    <phoneticPr fontId="3"/>
  </si>
  <si>
    <t>加太</t>
    <rPh sb="0" eb="2">
      <t>カダ</t>
    </rPh>
    <phoneticPr fontId="3"/>
  </si>
  <si>
    <t>六十谷</t>
    <rPh sb="0" eb="3">
      <t>ムソタ</t>
    </rPh>
    <phoneticPr fontId="3"/>
  </si>
  <si>
    <t>和歌山</t>
    <rPh sb="0" eb="3">
      <t>ワカヤマ</t>
    </rPh>
    <phoneticPr fontId="3"/>
  </si>
  <si>
    <t>貝塚・佐野</t>
    <phoneticPr fontId="3"/>
  </si>
  <si>
    <t>蛸地蔵～羽衣</t>
    <phoneticPr fontId="3"/>
  </si>
  <si>
    <t>浜寺公園～石津川</t>
    <phoneticPr fontId="3"/>
  </si>
  <si>
    <t>岸和田</t>
    <phoneticPr fontId="3"/>
  </si>
  <si>
    <t>鳳・泉ヶ丘</t>
    <phoneticPr fontId="3"/>
  </si>
  <si>
    <t>湊～七道</t>
    <phoneticPr fontId="3"/>
  </si>
  <si>
    <t>堺</t>
    <rPh sb="0" eb="1">
      <t>サカイ</t>
    </rPh>
    <phoneticPr fontId="3"/>
  </si>
  <si>
    <t>住之江～粉浜</t>
    <phoneticPr fontId="3"/>
  </si>
  <si>
    <t>住吉・平野</t>
    <phoneticPr fontId="3"/>
  </si>
  <si>
    <t>岸里玉出～天下茶屋</t>
    <phoneticPr fontId="3"/>
  </si>
  <si>
    <t>難波・弁天町</t>
    <phoneticPr fontId="3"/>
  </si>
  <si>
    <t>金岡</t>
    <phoneticPr fontId="3"/>
  </si>
  <si>
    <t>百舌鳥八幡～北野田</t>
    <phoneticPr fontId="3"/>
  </si>
  <si>
    <t>富田林・長野</t>
    <phoneticPr fontId="3"/>
  </si>
  <si>
    <t>第二京阪道路 枚方東IC</t>
    <rPh sb="0" eb="2">
      <t>ダイニ</t>
    </rPh>
    <rPh sb="2" eb="4">
      <t>ケイハン</t>
    </rPh>
    <rPh sb="4" eb="6">
      <t>ドウロ</t>
    </rPh>
    <rPh sb="7" eb="9">
      <t>ヒラカタ</t>
    </rPh>
    <rPh sb="9" eb="10">
      <t>ヒガシ</t>
    </rPh>
    <phoneticPr fontId="3"/>
  </si>
  <si>
    <t>久御山JCT</t>
    <rPh sb="0" eb="3">
      <t>クミヤマ</t>
    </rPh>
    <phoneticPr fontId="3"/>
  </si>
  <si>
    <t>京奈和自動車道 田辺西IC</t>
    <rPh sb="0" eb="1">
      <t>キョウ</t>
    </rPh>
    <rPh sb="1" eb="2">
      <t>ナ</t>
    </rPh>
    <rPh sb="2" eb="3">
      <t>ワ</t>
    </rPh>
    <rPh sb="3" eb="6">
      <t>ジドウシャ</t>
    </rPh>
    <rPh sb="6" eb="7">
      <t>ドウ</t>
    </rPh>
    <rPh sb="8" eb="10">
      <t>タナベ</t>
    </rPh>
    <rPh sb="10" eb="11">
      <t>ニシ</t>
    </rPh>
    <phoneticPr fontId="3"/>
  </si>
  <si>
    <t>孝子～貝塚</t>
    <phoneticPr fontId="3"/>
  </si>
  <si>
    <t>東武伊勢崎線急行(中央林間行)</t>
    <phoneticPr fontId="3"/>
  </si>
  <si>
    <t>東武野田線(大宮行)</t>
    <phoneticPr fontId="3"/>
  </si>
  <si>
    <t>埼京線(大宮行)</t>
    <phoneticPr fontId="3"/>
  </si>
  <si>
    <t>東武野田線(柏行)</t>
    <phoneticPr fontId="3"/>
  </si>
  <si>
    <t>河内長野</t>
    <rPh sb="0" eb="4">
      <t>カワチナガノ</t>
    </rPh>
    <phoneticPr fontId="3"/>
  </si>
  <si>
    <t>狭山～河内長野</t>
    <rPh sb="3" eb="7">
      <t>カワチナガノ</t>
    </rPh>
    <phoneticPr fontId="3"/>
  </si>
  <si>
    <t>柏原</t>
    <rPh sb="0" eb="2">
      <t>カシワバラ</t>
    </rPh>
    <phoneticPr fontId="3"/>
  </si>
  <si>
    <t>久宝寺</t>
  </si>
  <si>
    <t>放出</t>
    <rPh sb="0" eb="2">
      <t>ホウシュツ</t>
    </rPh>
    <phoneticPr fontId="3"/>
  </si>
  <si>
    <t>住道</t>
    <rPh sb="0" eb="1">
      <t>ス</t>
    </rPh>
    <rPh sb="1" eb="2">
      <t>ミチ</t>
    </rPh>
    <phoneticPr fontId="3"/>
  </si>
  <si>
    <t>古市</t>
    <rPh sb="0" eb="2">
      <t>フルイチ</t>
    </rPh>
    <phoneticPr fontId="3"/>
  </si>
  <si>
    <t>道明寺</t>
    <rPh sb="0" eb="3">
      <t>ドウミョウジ</t>
    </rPh>
    <phoneticPr fontId="3"/>
  </si>
  <si>
    <t>柏原駅</t>
    <rPh sb="0" eb="2">
      <t>カシワバラ</t>
    </rPh>
    <rPh sb="2" eb="3">
      <t>エキ</t>
    </rPh>
    <phoneticPr fontId="3"/>
  </si>
  <si>
    <t>八尾・松原</t>
    <rPh sb="0" eb="2">
      <t>ヤツオ</t>
    </rPh>
    <rPh sb="3" eb="5">
      <t>マツバラ</t>
    </rPh>
    <phoneticPr fontId="3"/>
  </si>
  <si>
    <t>JR長瀬</t>
    <phoneticPr fontId="3"/>
  </si>
  <si>
    <t>布施</t>
    <phoneticPr fontId="3"/>
  </si>
  <si>
    <t>京橋・鶴見</t>
    <phoneticPr fontId="3"/>
  </si>
  <si>
    <t>放出</t>
    <phoneticPr fontId="3"/>
  </si>
  <si>
    <t>徳庵～鴻池新田</t>
    <phoneticPr fontId="3"/>
  </si>
  <si>
    <t>枚岡</t>
    <phoneticPr fontId="3"/>
  </si>
  <si>
    <t>住道</t>
    <phoneticPr fontId="3"/>
  </si>
  <si>
    <t>寝屋川・守口</t>
    <phoneticPr fontId="3"/>
  </si>
  <si>
    <t>JR 阪和線　阪和線紀州路快速(京橋行)</t>
    <rPh sb="3" eb="5">
      <t>ハンワ</t>
    </rPh>
    <rPh sb="5" eb="6">
      <t>セン</t>
    </rPh>
    <phoneticPr fontId="3"/>
  </si>
  <si>
    <t>JR 阪和線　阪和線(和歌山行)</t>
    <rPh sb="3" eb="5">
      <t>ハンワ</t>
    </rPh>
    <rPh sb="5" eb="6">
      <t>セン</t>
    </rPh>
    <phoneticPr fontId="3"/>
  </si>
  <si>
    <t>近鉄道明寺線(柏原行)</t>
    <rPh sb="0" eb="2">
      <t>キンテツ</t>
    </rPh>
    <rPh sb="2" eb="5">
      <t>ドウミョウジ</t>
    </rPh>
    <rPh sb="5" eb="6">
      <t>セン</t>
    </rPh>
    <rPh sb="7" eb="9">
      <t>カシワバラ</t>
    </rPh>
    <rPh sb="9" eb="10">
      <t>ギョウ</t>
    </rPh>
    <phoneticPr fontId="3"/>
  </si>
  <si>
    <t>JR おおさか東線(放出行)</t>
    <rPh sb="7" eb="8">
      <t>アズマ</t>
    </rPh>
    <rPh sb="8" eb="9">
      <t>セン</t>
    </rPh>
    <rPh sb="10" eb="12">
      <t>ホウシュツ</t>
    </rPh>
    <rPh sb="12" eb="13">
      <t>ギョウ</t>
    </rPh>
    <phoneticPr fontId="3"/>
  </si>
  <si>
    <t>JR 東西線・学研都市線(松井山手行)</t>
    <rPh sb="3" eb="6">
      <t>トウザイセン</t>
    </rPh>
    <rPh sb="7" eb="12">
      <t>ガッケントシセン</t>
    </rPh>
    <rPh sb="13" eb="17">
      <t>マツイヤマテ</t>
    </rPh>
    <rPh sb="17" eb="18">
      <t>ギョウ</t>
    </rPh>
    <phoneticPr fontId="3"/>
  </si>
  <si>
    <t>京橋</t>
    <rPh sb="0" eb="2">
      <t>キョウバシ</t>
    </rPh>
    <phoneticPr fontId="3"/>
  </si>
  <si>
    <t>本町・心斎橋</t>
    <phoneticPr fontId="3"/>
  </si>
  <si>
    <t>天満橋</t>
    <phoneticPr fontId="3"/>
  </si>
  <si>
    <t>谷町九丁目</t>
    <phoneticPr fontId="3"/>
  </si>
  <si>
    <t>阿倍野・生野</t>
    <phoneticPr fontId="3"/>
  </si>
  <si>
    <t>折返し</t>
    <phoneticPr fontId="3"/>
  </si>
  <si>
    <t>費用</t>
    <rPh sb="0" eb="2">
      <t>ヒヨウ</t>
    </rPh>
    <phoneticPr fontId="3"/>
  </si>
  <si>
    <t>費目</t>
    <rPh sb="0" eb="2">
      <t>ヒモク</t>
    </rPh>
    <phoneticPr fontId="3"/>
  </si>
  <si>
    <t>新幹線など</t>
    <rPh sb="0" eb="3">
      <t>シンカンセン</t>
    </rPh>
    <phoneticPr fontId="3"/>
  </si>
  <si>
    <t>高速</t>
    <rPh sb="0" eb="2">
      <t>コウソク</t>
    </rPh>
    <phoneticPr fontId="3"/>
  </si>
  <si>
    <t>ガソリン</t>
    <phoneticPr fontId="3"/>
  </si>
  <si>
    <t>スルッとKANSAI</t>
    <phoneticPr fontId="3"/>
  </si>
  <si>
    <t>JR</t>
    <phoneticPr fontId="3"/>
  </si>
  <si>
    <t>宿代など</t>
    <rPh sb="0" eb="2">
      <t>ヤドダイ</t>
    </rPh>
    <phoneticPr fontId="3"/>
  </si>
  <si>
    <t>高い</t>
    <rPh sb="0" eb="1">
      <t>タカ</t>
    </rPh>
    <phoneticPr fontId="3"/>
  </si>
  <si>
    <t>近鉄名古屋</t>
    <phoneticPr fontId="3"/>
  </si>
  <si>
    <t>京奈和自動車道</t>
    <phoneticPr fontId="3"/>
  </si>
  <si>
    <t>近鉄長島～川越富洲原</t>
    <phoneticPr fontId="3"/>
  </si>
  <si>
    <t>川越富洲原～近鉄富田</t>
    <phoneticPr fontId="3"/>
  </si>
  <si>
    <t>霞ヶ浦～北楠</t>
    <phoneticPr fontId="3"/>
  </si>
  <si>
    <t>楠～磯山</t>
    <phoneticPr fontId="3"/>
  </si>
  <si>
    <t>電車賃</t>
    <rPh sb="0" eb="3">
      <t>デンシャチン</t>
    </rPh>
    <phoneticPr fontId="3"/>
  </si>
  <si>
    <t>翌日もチャンスあり</t>
    <rPh sb="0" eb="2">
      <t>ヨクジツ</t>
    </rPh>
    <phoneticPr fontId="3"/>
  </si>
  <si>
    <t>近鉄特急(大阪難波行)</t>
    <phoneticPr fontId="3"/>
  </si>
  <si>
    <t>近鉄大阪線急行(大阪上本町行)</t>
    <rPh sb="0" eb="2">
      <t>キンテツ</t>
    </rPh>
    <rPh sb="2" eb="4">
      <t>オオサカ</t>
    </rPh>
    <rPh sb="4" eb="5">
      <t>セン</t>
    </rPh>
    <rPh sb="5" eb="7">
      <t>キュウコウ</t>
    </rPh>
    <rPh sb="8" eb="10">
      <t>オオサカ</t>
    </rPh>
    <rPh sb="10" eb="13">
      <t>ウエホンマチ</t>
    </rPh>
    <rPh sb="13" eb="14">
      <t>ギョウ</t>
    </rPh>
    <phoneticPr fontId="3"/>
  </si>
  <si>
    <t>南海高野線急行(橋本行)</t>
    <phoneticPr fontId="3"/>
  </si>
  <si>
    <t>千里～桃園</t>
    <phoneticPr fontId="3"/>
  </si>
  <si>
    <t>伊勢中川</t>
    <phoneticPr fontId="3"/>
  </si>
  <si>
    <t>西青山～赤目口</t>
    <phoneticPr fontId="3"/>
  </si>
  <si>
    <t>上野・名張</t>
    <phoneticPr fontId="3"/>
  </si>
  <si>
    <t>三本松～榛原</t>
    <phoneticPr fontId="3"/>
  </si>
  <si>
    <t>宇陀</t>
    <phoneticPr fontId="3"/>
  </si>
  <si>
    <t>長谷寺～大和八木</t>
    <phoneticPr fontId="3"/>
  </si>
  <si>
    <t>橿原・桜井</t>
    <phoneticPr fontId="3"/>
  </si>
  <si>
    <t>近鉄長野線準急(大阪阿部野橋行)</t>
    <phoneticPr fontId="3"/>
  </si>
  <si>
    <t>近鉄南大阪線準急(大阪阿部野橋行)（直通）</t>
    <rPh sb="0" eb="2">
      <t>キンテツ</t>
    </rPh>
    <rPh sb="2" eb="3">
      <t>ミナミ</t>
    </rPh>
    <rPh sb="3" eb="5">
      <t>オオサカ</t>
    </rPh>
    <rPh sb="5" eb="6">
      <t>セン</t>
    </rPh>
    <rPh sb="6" eb="8">
      <t>ジュンキュウ</t>
    </rPh>
    <rPh sb="9" eb="15">
      <t>オオサカアベノバシ</t>
    </rPh>
    <rPh sb="15" eb="16">
      <t>ギョウ</t>
    </rPh>
    <rPh sb="18" eb="20">
      <t>チョクツウ</t>
    </rPh>
    <phoneticPr fontId="3"/>
  </si>
  <si>
    <t>JR 関西本線(ＪＲ難波行)</t>
    <rPh sb="3" eb="5">
      <t>カンサイ</t>
    </rPh>
    <rPh sb="5" eb="7">
      <t>ホンセン</t>
    </rPh>
    <phoneticPr fontId="3"/>
  </si>
  <si>
    <t>JR 東西線・学研都市線(西明石行)</t>
    <phoneticPr fontId="3"/>
  </si>
  <si>
    <t>大阪</t>
    <rPh sb="0" eb="2">
      <t>オオサカ</t>
    </rPh>
    <phoneticPr fontId="3"/>
  </si>
  <si>
    <t>前の方に乗車</t>
    <rPh sb="2" eb="3">
      <t>ホウ</t>
    </rPh>
    <rPh sb="4" eb="6">
      <t>ジョウシャ</t>
    </rPh>
    <phoneticPr fontId="3"/>
  </si>
  <si>
    <t>1番線着</t>
    <phoneticPr fontId="3"/>
  </si>
  <si>
    <t>2番線発</t>
    <phoneticPr fontId="3"/>
  </si>
  <si>
    <t>6番線発</t>
    <phoneticPr fontId="3"/>
  </si>
  <si>
    <t>4番線着</t>
    <phoneticPr fontId="3"/>
  </si>
  <si>
    <t>やや前で乗車</t>
    <rPh sb="4" eb="6">
      <t>ジョウシャ</t>
    </rPh>
    <phoneticPr fontId="3"/>
  </si>
  <si>
    <t>前～後で乗車</t>
    <rPh sb="4" eb="6">
      <t>ジョウシャ</t>
    </rPh>
    <phoneticPr fontId="3"/>
  </si>
  <si>
    <t>3番線発　やや前・やや後で乗車</t>
    <rPh sb="13" eb="15">
      <t>ジョウシャ</t>
    </rPh>
    <phoneticPr fontId="3"/>
  </si>
  <si>
    <t>2番線着</t>
    <phoneticPr fontId="3"/>
  </si>
  <si>
    <t>8番線発</t>
    <phoneticPr fontId="3"/>
  </si>
  <si>
    <t>真菅～大和高田</t>
    <phoneticPr fontId="3"/>
  </si>
  <si>
    <t>1番線発　やや前で乗車</t>
    <phoneticPr fontId="3"/>
  </si>
  <si>
    <t>長崎本線(鳥栖行)</t>
    <phoneticPr fontId="3"/>
  </si>
  <si>
    <r>
      <t>厳原港方向のバスは1</t>
    </r>
    <r>
      <rPr>
        <sz val="11"/>
        <rFont val="ＭＳ Ｐゴシック"/>
        <family val="3"/>
        <charset val="128"/>
      </rPr>
      <t>0:40,10:50の後は1時間以上待つ……</t>
    </r>
    <rPh sb="3" eb="5">
      <t>ホウコウ</t>
    </rPh>
    <rPh sb="21" eb="22">
      <t>アト</t>
    </rPh>
    <rPh sb="24" eb="26">
      <t>ジカン</t>
    </rPh>
    <rPh sb="26" eb="28">
      <t>イジョウ</t>
    </rPh>
    <rPh sb="28" eb="29">
      <t>マ</t>
    </rPh>
    <phoneticPr fontId="3"/>
  </si>
  <si>
    <r>
      <t>予約番号6</t>
    </r>
    <r>
      <rPr>
        <sz val="11"/>
        <rFont val="ＭＳ Ｐゴシック"/>
        <family val="3"/>
        <charset val="128"/>
      </rPr>
      <t>25-277</t>
    </r>
    <rPh sb="0" eb="2">
      <t>ヨヤク</t>
    </rPh>
    <rPh sb="2" eb="4">
      <t>バンゴウ</t>
    </rPh>
    <phoneticPr fontId="3"/>
  </si>
  <si>
    <t>きりしま2号(宮崎行)</t>
    <phoneticPr fontId="3"/>
  </si>
  <si>
    <t>日南線(南郷行)</t>
    <phoneticPr fontId="3"/>
  </si>
  <si>
    <t>宮崎地鶏が取れなかったら安井に付き合って少し北上か？</t>
    <phoneticPr fontId="3"/>
  </si>
  <si>
    <r>
      <t>にちりん</t>
    </r>
    <r>
      <rPr>
        <sz val="11"/>
        <rFont val="ＭＳ Ｐゴシック"/>
        <family val="3"/>
        <charset val="128"/>
      </rPr>
      <t>11</t>
    </r>
    <r>
      <rPr>
        <sz val="11"/>
        <rFont val="ＭＳ Ｐゴシック"/>
        <family val="3"/>
        <charset val="128"/>
      </rPr>
      <t>号</t>
    </r>
    <r>
      <rPr>
        <sz val="11"/>
        <rFont val="ＭＳ Ｐゴシック"/>
        <family val="3"/>
        <charset val="128"/>
      </rPr>
      <t>(</t>
    </r>
    <r>
      <rPr>
        <sz val="11"/>
        <rFont val="ＭＳ Ｐゴシック"/>
        <family val="3"/>
        <charset val="128"/>
      </rPr>
      <t>宮崎空港行</t>
    </r>
    <r>
      <rPr>
        <sz val="11"/>
        <rFont val="ＭＳ Ｐゴシック"/>
        <family val="3"/>
        <charset val="128"/>
      </rPr>
      <t>)</t>
    </r>
    <r>
      <rPr>
        <sz val="11"/>
        <rFont val="ＭＳ Ｐゴシック"/>
        <family val="3"/>
        <charset val="128"/>
      </rPr>
      <t>で宮崎空港に1</t>
    </r>
    <r>
      <rPr>
        <sz val="11"/>
        <rFont val="ＭＳ Ｐゴシック"/>
        <family val="3"/>
        <charset val="128"/>
      </rPr>
      <t>5:25到着</t>
    </r>
    <rPh sb="25" eb="27">
      <t>トウチャク</t>
    </rPh>
    <phoneticPr fontId="3"/>
  </si>
  <si>
    <t>宮崎からの終電は15:15、</t>
    <phoneticPr fontId="3"/>
  </si>
  <si>
    <t>リレーつばめ37号(新八代行)</t>
    <phoneticPr fontId="3"/>
  </si>
  <si>
    <r>
      <t>つばめ3</t>
    </r>
    <r>
      <rPr>
        <sz val="11"/>
        <rFont val="ＭＳ Ｐゴシック"/>
        <family val="3"/>
        <charset val="128"/>
      </rPr>
      <t>7</t>
    </r>
    <r>
      <rPr>
        <sz val="11"/>
        <rFont val="ＭＳ Ｐゴシック"/>
        <family val="3"/>
        <charset val="128"/>
      </rPr>
      <t>号(鹿児島中央行)</t>
    </r>
    <phoneticPr fontId="3"/>
  </si>
  <si>
    <t>大阪</t>
  </si>
  <si>
    <t>新阪急ホテル泊（チェックイン23時指定）</t>
  </si>
  <si>
    <t>梅田</t>
  </si>
  <si>
    <t>曽根崎・福島</t>
    <rPh sb="0" eb="3">
      <t>ソネザキ</t>
    </rPh>
    <rPh sb="4" eb="6">
      <t>フクシマ</t>
    </rPh>
    <phoneticPr fontId="33"/>
  </si>
  <si>
    <t>西中島・新庄</t>
    <rPh sb="0" eb="3">
      <t>ニシナカジマ</t>
    </rPh>
    <rPh sb="4" eb="6">
      <t>シンジョウ</t>
    </rPh>
    <phoneticPr fontId="33"/>
  </si>
  <si>
    <t>尼崎</t>
    <rPh sb="0" eb="2">
      <t>アマガサキ</t>
    </rPh>
    <phoneticPr fontId="33"/>
  </si>
  <si>
    <t>西宮</t>
    <rPh sb="0" eb="2">
      <t>ニシノミヤ</t>
    </rPh>
    <phoneticPr fontId="33"/>
  </si>
  <si>
    <t>芦屋</t>
    <rPh sb="0" eb="2">
      <t>アシヤ</t>
    </rPh>
    <phoneticPr fontId="33"/>
  </si>
  <si>
    <t>灘</t>
    <rPh sb="0" eb="1">
      <t>ナダ</t>
    </rPh>
    <phoneticPr fontId="33"/>
  </si>
  <si>
    <t>三宮・神戸</t>
    <rPh sb="0" eb="2">
      <t>サンノミヤ</t>
    </rPh>
    <rPh sb="3" eb="5">
      <t>コウベ</t>
    </rPh>
    <phoneticPr fontId="33"/>
  </si>
  <si>
    <t>須磨・長田</t>
    <rPh sb="0" eb="2">
      <t>スマ</t>
    </rPh>
    <rPh sb="3" eb="5">
      <t>オサダ</t>
    </rPh>
    <phoneticPr fontId="33"/>
  </si>
  <si>
    <t>垂水・西神</t>
    <rPh sb="0" eb="2">
      <t>タルミ</t>
    </rPh>
    <rPh sb="3" eb="4">
      <t>ニシ</t>
    </rPh>
    <rPh sb="4" eb="5">
      <t>カミ</t>
    </rPh>
    <phoneticPr fontId="33"/>
  </si>
  <si>
    <t>洲本</t>
    <rPh sb="0" eb="2">
      <t>スモト</t>
    </rPh>
    <phoneticPr fontId="33"/>
  </si>
  <si>
    <t>川田</t>
    <phoneticPr fontId="33"/>
  </si>
  <si>
    <t>阿波・吉野川</t>
    <phoneticPr fontId="33"/>
  </si>
  <si>
    <t>阿波半田</t>
    <phoneticPr fontId="33"/>
  </si>
  <si>
    <t>美馬</t>
    <phoneticPr fontId="33"/>
  </si>
  <si>
    <t>剣山8号(徳島行)</t>
    <phoneticPr fontId="33"/>
  </si>
  <si>
    <t>阿波池田</t>
  </si>
  <si>
    <t>大歩危</t>
    <phoneticPr fontId="33"/>
  </si>
  <si>
    <t>三好</t>
    <phoneticPr fontId="33"/>
  </si>
  <si>
    <t>南風20号</t>
  </si>
  <si>
    <t>土佐くろしお鉄道ごめん・なはり線</t>
  </si>
  <si>
    <t>和食</t>
  </si>
  <si>
    <t>室戸・安芸</t>
    <phoneticPr fontId="33"/>
  </si>
  <si>
    <t>のいち</t>
    <phoneticPr fontId="33"/>
  </si>
  <si>
    <t>香美</t>
    <phoneticPr fontId="33"/>
  </si>
  <si>
    <t>後免</t>
    <phoneticPr fontId="33"/>
  </si>
  <si>
    <t>高知から、旭・一宮と入り交じり</t>
    <rPh sb="0" eb="2">
      <t>コウチ</t>
    </rPh>
    <rPh sb="10" eb="11">
      <t>イ</t>
    </rPh>
    <rPh sb="12" eb="13">
      <t>マ</t>
    </rPh>
    <phoneticPr fontId="33"/>
  </si>
  <si>
    <t>布師田</t>
    <phoneticPr fontId="33"/>
  </si>
  <si>
    <t>高須・五台山</t>
    <phoneticPr fontId="33"/>
  </si>
  <si>
    <t>高知</t>
    <phoneticPr fontId="33"/>
  </si>
  <si>
    <t>高知商業前</t>
    <phoneticPr fontId="33"/>
  </si>
  <si>
    <t>旭・一宮</t>
    <phoneticPr fontId="33"/>
  </si>
  <si>
    <t>難所 朝倉駅でひたすら連打！！</t>
    <rPh sb="0" eb="2">
      <t>ナンショ</t>
    </rPh>
    <rPh sb="3" eb="5">
      <t>アサクラ</t>
    </rPh>
    <rPh sb="5" eb="6">
      <t>エキ</t>
    </rPh>
    <rPh sb="11" eb="13">
      <t>レンダ</t>
    </rPh>
    <phoneticPr fontId="33"/>
  </si>
  <si>
    <t>朝倉</t>
    <phoneticPr fontId="33"/>
  </si>
  <si>
    <t>朝倉・長浜</t>
    <phoneticPr fontId="33"/>
  </si>
  <si>
    <t>波川</t>
    <phoneticPr fontId="33"/>
  </si>
  <si>
    <t>伊野・仁淀</t>
    <phoneticPr fontId="33"/>
  </si>
  <si>
    <t>特急南風16号</t>
    <phoneticPr fontId="33"/>
  </si>
  <si>
    <t>窪川</t>
    <phoneticPr fontId="33"/>
  </si>
  <si>
    <t>十川</t>
    <phoneticPr fontId="33"/>
  </si>
  <si>
    <t>須崎・高岡</t>
    <phoneticPr fontId="33"/>
  </si>
  <si>
    <t>西ヶ方</t>
    <phoneticPr fontId="33"/>
  </si>
  <si>
    <t>中村・清水</t>
    <phoneticPr fontId="33"/>
  </si>
  <si>
    <t>予土線</t>
  </si>
  <si>
    <t>伊予吉田</t>
    <phoneticPr fontId="33"/>
  </si>
  <si>
    <t>宇和島</t>
    <phoneticPr fontId="33"/>
  </si>
  <si>
    <t>伊予長浜</t>
    <phoneticPr fontId="33"/>
  </si>
  <si>
    <t>八幡浜</t>
    <phoneticPr fontId="33"/>
  </si>
  <si>
    <t>北伊予</t>
    <phoneticPr fontId="33"/>
  </si>
  <si>
    <t>伊予・東温</t>
    <phoneticPr fontId="33"/>
  </si>
  <si>
    <t>難所 松山出た後ひたすら連打！！</t>
    <rPh sb="0" eb="2">
      <t>ナンショ</t>
    </rPh>
    <rPh sb="3" eb="5">
      <t>マツヤマ</t>
    </rPh>
    <rPh sb="5" eb="6">
      <t>デ</t>
    </rPh>
    <rPh sb="7" eb="8">
      <t>アト</t>
    </rPh>
    <rPh sb="12" eb="14">
      <t>レンダ</t>
    </rPh>
    <phoneticPr fontId="33"/>
  </si>
  <si>
    <t>市坪</t>
    <phoneticPr fontId="33"/>
  </si>
  <si>
    <t>久米</t>
    <phoneticPr fontId="33"/>
  </si>
  <si>
    <t>特急宇和島21号</t>
  </si>
  <si>
    <t>松山駅前</t>
  </si>
  <si>
    <t>市電</t>
  </si>
  <si>
    <t>道後温泉</t>
  </si>
  <si>
    <t>道後グランドホテル泊(チェックイン22時と指定）</t>
  </si>
  <si>
    <t xml:space="preserve">松山(予讃) </t>
  </si>
  <si>
    <t>松山</t>
    <phoneticPr fontId="33"/>
  </si>
  <si>
    <t>松山・道後</t>
    <phoneticPr fontId="33"/>
  </si>
  <si>
    <t>堀江</t>
    <phoneticPr fontId="33"/>
  </si>
  <si>
    <t>和気</t>
    <phoneticPr fontId="33"/>
  </si>
  <si>
    <t>伊予北条</t>
    <phoneticPr fontId="33"/>
  </si>
  <si>
    <t>北条</t>
    <phoneticPr fontId="33"/>
  </si>
  <si>
    <t>対岸盗り 取れるかも？</t>
    <rPh sb="0" eb="2">
      <t>タイガン</t>
    </rPh>
    <rPh sb="2" eb="3">
      <t>ト</t>
    </rPh>
    <rPh sb="5" eb="6">
      <t>ト</t>
    </rPh>
    <phoneticPr fontId="33"/>
  </si>
  <si>
    <t>伊予亀岡</t>
    <phoneticPr fontId="33"/>
  </si>
  <si>
    <t>呉・江田島</t>
    <phoneticPr fontId="33"/>
  </si>
  <si>
    <t>伊予桜井</t>
    <phoneticPr fontId="33"/>
  </si>
  <si>
    <t>今治</t>
    <phoneticPr fontId="33"/>
  </si>
  <si>
    <t>多喜浜</t>
    <phoneticPr fontId="33"/>
  </si>
  <si>
    <t>西条・新居浜</t>
    <phoneticPr fontId="33"/>
  </si>
  <si>
    <t>川之江</t>
    <phoneticPr fontId="33"/>
  </si>
  <si>
    <t>三島</t>
    <phoneticPr fontId="33"/>
  </si>
  <si>
    <t>詫間</t>
    <phoneticPr fontId="33"/>
  </si>
  <si>
    <t>観音寺</t>
    <phoneticPr fontId="33"/>
  </si>
  <si>
    <t>讃岐府中</t>
    <phoneticPr fontId="33"/>
  </si>
  <si>
    <t>坂出・丸亀</t>
    <phoneticPr fontId="33"/>
  </si>
  <si>
    <t>香西</t>
    <phoneticPr fontId="33"/>
  </si>
  <si>
    <t>国分寺</t>
    <phoneticPr fontId="33"/>
  </si>
  <si>
    <t>特急いしづち23号</t>
  </si>
  <si>
    <t xml:space="preserve">高松(予讃) </t>
  </si>
  <si>
    <t>駅近のうどん屋でうどんを。http://q.hatena.ne.jp/1155821381</t>
    <phoneticPr fontId="33"/>
  </si>
  <si>
    <t>栗林</t>
    <phoneticPr fontId="33"/>
  </si>
  <si>
    <t>高松</t>
    <phoneticPr fontId="33"/>
  </si>
  <si>
    <t>讃岐牟礼</t>
    <phoneticPr fontId="33"/>
  </si>
  <si>
    <t>屋島</t>
    <phoneticPr fontId="33"/>
  </si>
  <si>
    <t>讃岐相生</t>
    <phoneticPr fontId="33"/>
  </si>
  <si>
    <t>志度・小豆島</t>
    <phoneticPr fontId="33"/>
  </si>
  <si>
    <t>勝瑞</t>
    <phoneticPr fontId="33"/>
  </si>
  <si>
    <t>鳴門</t>
    <phoneticPr fontId="33"/>
  </si>
  <si>
    <t>特急うずしお18号</t>
  </si>
  <si>
    <t>徳島駅</t>
    <phoneticPr fontId="33"/>
  </si>
  <si>
    <t>バス</t>
  </si>
  <si>
    <t>津田港</t>
  </si>
  <si>
    <t>徳島</t>
    <phoneticPr fontId="33"/>
  </si>
  <si>
    <t>お台場・有明</t>
    <phoneticPr fontId="33"/>
  </si>
  <si>
    <t>国際展示場駅前ロータリーからバス
予約番号はT5</t>
    <rPh sb="5" eb="6">
      <t>エキ</t>
    </rPh>
    <rPh sb="6" eb="7">
      <t>マエ</t>
    </rPh>
    <phoneticPr fontId="33"/>
  </si>
  <si>
    <t>東京港フェリーターミナル</t>
    <rPh sb="0" eb="3">
      <t>トウキョウコウ</t>
    </rPh>
    <phoneticPr fontId="33"/>
  </si>
  <si>
    <t>バス時刻表</t>
    <rPh sb="2" eb="5">
      <t>ジコクヒョウ</t>
    </rPh>
    <phoneticPr fontId="33"/>
  </si>
  <si>
    <t>費用</t>
    <rPh sb="0" eb="2">
      <t>ヒヨウ</t>
    </rPh>
    <phoneticPr fontId="33"/>
  </si>
  <si>
    <t>シリーズ</t>
  </si>
  <si>
    <t>国</t>
  </si>
  <si>
    <t>エリア</t>
  </si>
  <si>
    <t>アイテム名</t>
  </si>
  <si>
    <t>マス</t>
  </si>
  <si>
    <t>価格</t>
  </si>
  <si>
    <t>蝦夷地</t>
  </si>
  <si>
    <t>第1弾</t>
  </si>
  <si>
    <t>エゾシカ</t>
  </si>
  <si>
    <t>1マス</t>
  </si>
  <si>
    <t>第2弾</t>
  </si>
  <si>
    <t>大ダコ</t>
  </si>
  <si>
    <t>4マス</t>
  </si>
  <si>
    <t>自然</t>
  </si>
  <si>
    <t>クッシー</t>
  </si>
  <si>
    <t>ヒグマ</t>
  </si>
  <si>
    <t>奥羽</t>
  </si>
  <si>
    <t>ねぶた山車</t>
  </si>
  <si>
    <t>金色堂</t>
  </si>
  <si>
    <t>松島の奇岩</t>
  </si>
  <si>
    <t>雷神山古墳</t>
  </si>
  <si>
    <t>赤鬼</t>
  </si>
  <si>
    <t>軍事</t>
  </si>
  <si>
    <t>羽黒山の塔</t>
  </si>
  <si>
    <t>白水阿弥陀堂</t>
  </si>
  <si>
    <t>商業</t>
  </si>
  <si>
    <t>関八州</t>
  </si>
  <si>
    <t>水戸</t>
  </si>
  <si>
    <t>偕楽園</t>
  </si>
  <si>
    <t>日光東照宮</t>
  </si>
  <si>
    <t>時の鐘</t>
  </si>
  <si>
    <t>浅草の雷門</t>
  </si>
  <si>
    <t>大イチョウ</t>
  </si>
  <si>
    <t>鎌倉の大仏</t>
  </si>
  <si>
    <t>北陸道</t>
  </si>
  <si>
    <t>佐渡金山</t>
  </si>
  <si>
    <t>大王イカ</t>
  </si>
  <si>
    <t>兼六園</t>
  </si>
  <si>
    <t>東山道</t>
  </si>
  <si>
    <t>川中島の戦い</t>
  </si>
  <si>
    <t>合掌造り</t>
  </si>
  <si>
    <t>関ヶ原の戦い</t>
  </si>
  <si>
    <t>比叡山</t>
  </si>
  <si>
    <t>琵琶湖</t>
  </si>
  <si>
    <t>東海道</t>
  </si>
  <si>
    <t>富士山</t>
  </si>
  <si>
    <t>お稲荷様</t>
  </si>
  <si>
    <t>桶狭間の戦い</t>
  </si>
  <si>
    <t>伊勢神宮</t>
  </si>
  <si>
    <t>九鬼水軍</t>
  </si>
  <si>
    <t>畿内</t>
  </si>
  <si>
    <t>金閣寺</t>
  </si>
  <si>
    <t>銀閣寺</t>
  </si>
  <si>
    <t>平等院鳳凰堂</t>
  </si>
  <si>
    <t>仁徳陵古墳</t>
  </si>
  <si>
    <t>奈良の大仏</t>
  </si>
  <si>
    <t>法隆寺の塔</t>
  </si>
  <si>
    <t>山陰道</t>
  </si>
  <si>
    <t>天橋立</t>
  </si>
  <si>
    <t>出雲大社</t>
  </si>
  <si>
    <t>石見銀山</t>
  </si>
  <si>
    <t>山陽道</t>
  </si>
  <si>
    <t>後楽園</t>
  </si>
  <si>
    <t>厳島神社</t>
  </si>
  <si>
    <t>南海道</t>
  </si>
  <si>
    <t>金剛峯寺</t>
  </si>
  <si>
    <t>鳴門海峡</t>
  </si>
  <si>
    <t>金毘羅宮</t>
  </si>
  <si>
    <t>伊予水軍</t>
  </si>
  <si>
    <t>西海道</t>
  </si>
  <si>
    <t>大宰府の天満宮</t>
  </si>
  <si>
    <t>血の池地獄</t>
  </si>
  <si>
    <t>出島</t>
  </si>
  <si>
    <t>阿蘇山</t>
  </si>
  <si>
    <t>縄文杉</t>
  </si>
  <si>
    <t>桜島</t>
  </si>
  <si>
    <t>シーサー</t>
  </si>
  <si>
    <t>珊瑚礁</t>
  </si>
  <si>
    <t>限定アイテム</t>
    <rPh sb="0" eb="2">
      <t>ゲンテイ</t>
    </rPh>
    <phoneticPr fontId="3"/>
  </si>
  <si>
    <t>※オロチ降臨</t>
    <phoneticPr fontId="3"/>
  </si>
  <si>
    <t>※オロチ降臨</t>
    <phoneticPr fontId="3"/>
  </si>
  <si>
    <t>難所 高知駅でひたすら連打！！
※オロチ降臨</t>
    <rPh sb="0" eb="2">
      <t>ナンショ</t>
    </rPh>
    <rPh sb="3" eb="5">
      <t>コウチ</t>
    </rPh>
    <rPh sb="11" eb="13">
      <t>レンダ</t>
    </rPh>
    <phoneticPr fontId="33"/>
  </si>
  <si>
    <t>難所 ひたすら連打！！</t>
    <rPh sb="0" eb="2">
      <t>ナンショ</t>
    </rPh>
    <rPh sb="7" eb="9">
      <t>レンダ</t>
    </rPh>
    <phoneticPr fontId="33"/>
  </si>
  <si>
    <t>もしかすると有馬GET</t>
    <rPh sb="6" eb="8">
      <t>アリマ</t>
    </rPh>
    <phoneticPr fontId="3"/>
  </si>
  <si>
    <t>淡路島を通過するルート。</t>
    <phoneticPr fontId="3"/>
  </si>
  <si>
    <t>西分</t>
    <phoneticPr fontId="3"/>
  </si>
  <si>
    <t>東九フェリー オーシャンノース</t>
    <phoneticPr fontId="3"/>
  </si>
  <si>
    <t>高知駅で降りて乗り換えれば確実に座れる？</t>
    <phoneticPr fontId="3"/>
  </si>
  <si>
    <t>Jr東海道線</t>
  </si>
  <si>
    <t>国数</t>
    <rPh sb="0" eb="1">
      <t>クニ</t>
    </rPh>
    <rPh sb="1" eb="2">
      <t>スウ</t>
    </rPh>
    <phoneticPr fontId="3"/>
  </si>
  <si>
    <t>残数</t>
    <rPh sb="0" eb="1">
      <t>ザン</t>
    </rPh>
    <rPh sb="1" eb="2">
      <t>スウ</t>
    </rPh>
    <phoneticPr fontId="3"/>
  </si>
  <si>
    <t>蝦夷地</t>
    <phoneticPr fontId="3"/>
  </si>
  <si>
    <t>奥羽</t>
    <rPh sb="0" eb="2">
      <t>オウウ</t>
    </rPh>
    <phoneticPr fontId="3"/>
  </si>
  <si>
    <t>関八州</t>
    <phoneticPr fontId="3"/>
  </si>
  <si>
    <t>東海道</t>
    <phoneticPr fontId="3"/>
  </si>
  <si>
    <t>東山道</t>
    <phoneticPr fontId="3"/>
  </si>
  <si>
    <t>北陸道</t>
    <phoneticPr fontId="3"/>
  </si>
  <si>
    <t>機内</t>
  </si>
  <si>
    <t>機内</t>
    <phoneticPr fontId="3"/>
  </si>
  <si>
    <t>山陰道</t>
    <phoneticPr fontId="3"/>
  </si>
  <si>
    <t>山陽道</t>
    <phoneticPr fontId="3"/>
  </si>
  <si>
    <t>南海道</t>
    <phoneticPr fontId="3"/>
  </si>
  <si>
    <t>西海道</t>
    <phoneticPr fontId="3"/>
  </si>
  <si>
    <t>琉球国</t>
    <phoneticPr fontId="3"/>
  </si>
  <si>
    <t>合計</t>
    <rPh sb="0" eb="2">
      <t>ゴウケイ</t>
    </rPh>
    <phoneticPr fontId="3"/>
  </si>
  <si>
    <t>攻略済</t>
    <rPh sb="0" eb="2">
      <t>コウリャク</t>
    </rPh>
    <rPh sb="2" eb="3">
      <t>ズ</t>
    </rPh>
    <phoneticPr fontId="3"/>
  </si>
  <si>
    <t>限定アイテム</t>
    <rPh sb="0" eb="2">
      <t>ゲンテイ</t>
    </rPh>
    <phoneticPr fontId="3"/>
  </si>
  <si>
    <t>D a S</t>
  </si>
  <si>
    <t>新大阪</t>
  </si>
  <si>
    <t>D a</t>
  </si>
  <si>
    <t>D</t>
  </si>
  <si>
    <t>a</t>
  </si>
  <si>
    <t>S</t>
  </si>
  <si>
    <t>a S</t>
  </si>
  <si>
    <t>岐阜羽島</t>
  </si>
  <si>
    <t>三河安城</t>
  </si>
  <si>
    <t>新富士</t>
  </si>
  <si>
    <t>熱海</t>
  </si>
  <si>
    <t>小田原</t>
  </si>
  <si>
    <t>新横浜</t>
  </si>
  <si>
    <t>品川</t>
  </si>
  <si>
    <t>D S</t>
  </si>
  <si>
    <t>取得キャリア</t>
  </si>
  <si>
    <t>取得できる国</t>
  </si>
  <si>
    <t>駅名/区間</t>
  </si>
  <si>
    <t>限定アイテム</t>
    <rPh sb="0" eb="2">
      <t>ゲンテイ</t>
    </rPh>
    <phoneticPr fontId="3"/>
  </si>
  <si>
    <t>稚内空港</t>
    <rPh sb="0" eb="2">
      <t>ワッカナイ</t>
    </rPh>
    <rPh sb="2" eb="4">
      <t>クウコウ</t>
    </rPh>
    <phoneticPr fontId="3"/>
  </si>
  <si>
    <t>ANA 571</t>
    <phoneticPr fontId="3"/>
  </si>
  <si>
    <t>旭川</t>
    <rPh sb="0" eb="2">
      <t>アサヒカワ</t>
    </rPh>
    <phoneticPr fontId="3"/>
  </si>
  <si>
    <t>緑が丘</t>
    <rPh sb="0" eb="1">
      <t>ミドリ</t>
    </rPh>
    <rPh sb="2" eb="3">
      <t>オカ</t>
    </rPh>
    <phoneticPr fontId="3"/>
  </si>
  <si>
    <t>網走</t>
    <rPh sb="0" eb="2">
      <t>アバシリ</t>
    </rPh>
    <phoneticPr fontId="3"/>
  </si>
  <si>
    <t>富良野線(富良野行)</t>
    <phoneticPr fontId="3"/>
  </si>
  <si>
    <t>富良野線(旭川行)</t>
    <phoneticPr fontId="3"/>
  </si>
  <si>
    <t>釧路</t>
    <rPh sb="0" eb="2">
      <t>クシロ</t>
    </rPh>
    <phoneticPr fontId="3"/>
  </si>
  <si>
    <t>厚床</t>
    <rPh sb="0" eb="2">
      <t>アットコ</t>
    </rPh>
    <phoneticPr fontId="3"/>
  </si>
  <si>
    <t>ノサップ(根室行)</t>
    <phoneticPr fontId="3"/>
  </si>
  <si>
    <t>根室本線(釧路行)</t>
    <phoneticPr fontId="3"/>
  </si>
  <si>
    <t>札幌</t>
    <rPh sb="0" eb="2">
      <t>サッポロ</t>
    </rPh>
    <phoneticPr fontId="3"/>
  </si>
  <si>
    <t>銭函</t>
    <rPh sb="0" eb="2">
      <t>ゼニバコ</t>
    </rPh>
    <phoneticPr fontId="3"/>
  </si>
  <si>
    <t>さっぽろ</t>
    <phoneticPr fontId="3"/>
  </si>
  <si>
    <t>自衛隊前</t>
    <rPh sb="0" eb="3">
      <t>ジエイタイ</t>
    </rPh>
    <rPh sb="3" eb="4">
      <t>マエ</t>
    </rPh>
    <phoneticPr fontId="3"/>
  </si>
  <si>
    <t>札幌→さっぽろ</t>
    <rPh sb="0" eb="2">
      <t>サッポロ</t>
    </rPh>
    <phoneticPr fontId="3"/>
  </si>
  <si>
    <t>さっぽろ→札幌</t>
    <rPh sb="5" eb="7">
      <t>サッポロ</t>
    </rPh>
    <phoneticPr fontId="3"/>
  </si>
  <si>
    <t>苫小牧</t>
    <rPh sb="0" eb="3">
      <t>トマコマイ</t>
    </rPh>
    <phoneticPr fontId="3"/>
  </si>
  <si>
    <t>富川</t>
    <rPh sb="0" eb="2">
      <t>トミカワ</t>
    </rPh>
    <phoneticPr fontId="3"/>
  </si>
  <si>
    <t>苫小牧</t>
    <rPh sb="0" eb="3">
      <t>トマコマイ</t>
    </rPh>
    <phoneticPr fontId="3"/>
  </si>
  <si>
    <t>函館</t>
    <rPh sb="0" eb="2">
      <t>ハコダテ</t>
    </rPh>
    <phoneticPr fontId="3"/>
  </si>
  <si>
    <t>函館</t>
    <rPh sb="0" eb="2">
      <t>ハコダテ</t>
    </rPh>
    <phoneticPr fontId="3"/>
  </si>
  <si>
    <t>札幌地下鉄南北線(真駒内行)</t>
    <phoneticPr fontId="3"/>
  </si>
  <si>
    <t>札幌地下鉄南北線(麻生行)</t>
    <phoneticPr fontId="3"/>
  </si>
  <si>
    <t>千歳線(苫小牧行)</t>
    <phoneticPr fontId="3"/>
  </si>
  <si>
    <t>日高本線(静内行)</t>
    <phoneticPr fontId="3"/>
  </si>
  <si>
    <t>日高本線(苫小牧行)</t>
    <phoneticPr fontId="3"/>
  </si>
  <si>
    <t>北斗4号(函館行)</t>
    <phoneticPr fontId="3"/>
  </si>
  <si>
    <t>滞在時間</t>
    <rPh sb="0" eb="2">
      <t>タイザイ</t>
    </rPh>
    <rPh sb="2" eb="4">
      <t>ジカン</t>
    </rPh>
    <phoneticPr fontId="3"/>
  </si>
  <si>
    <t>宗谷</t>
    <rPh sb="0" eb="2">
      <t>ソウヤ</t>
    </rPh>
    <phoneticPr fontId="3"/>
  </si>
  <si>
    <t>地域</t>
  </si>
  <si>
    <t>効果</t>
  </si>
  <si>
    <t>?</t>
  </si>
  <si>
    <t>留萌</t>
    <rPh sb="0" eb="2">
      <t>ルモイ</t>
    </rPh>
    <phoneticPr fontId="3"/>
  </si>
  <si>
    <t>士別・名寄</t>
    <rPh sb="0" eb="2">
      <t>シベツ</t>
    </rPh>
    <rPh sb="3" eb="5">
      <t>ナヨロ</t>
    </rPh>
    <phoneticPr fontId="3"/>
  </si>
  <si>
    <t>東旭川</t>
    <rPh sb="0" eb="3">
      <t>ヒガシアサヒカワ</t>
    </rPh>
    <phoneticPr fontId="3"/>
  </si>
  <si>
    <t>乗車時間</t>
    <rPh sb="0" eb="2">
      <t>ジョウシャ</t>
    </rPh>
    <rPh sb="2" eb="4">
      <t>ジカン</t>
    </rPh>
    <phoneticPr fontId="3"/>
  </si>
  <si>
    <t>根室</t>
    <rPh sb="0" eb="2">
      <t>ネムロ</t>
    </rPh>
    <phoneticPr fontId="3"/>
  </si>
  <si>
    <t>帯広</t>
    <rPh sb="0" eb="2">
      <t>オビヒロ</t>
    </rPh>
    <phoneticPr fontId="3"/>
  </si>
  <si>
    <t>富良野・美瑛</t>
    <rPh sb="0" eb="3">
      <t>フラノ</t>
    </rPh>
    <rPh sb="4" eb="6">
      <t>ビエイ</t>
    </rPh>
    <phoneticPr fontId="3"/>
  </si>
  <si>
    <t>苫小牧・登別</t>
    <rPh sb="0" eb="3">
      <t>トマコマイ</t>
    </rPh>
    <rPh sb="4" eb="6">
      <t>ノボリベツ</t>
    </rPh>
    <phoneticPr fontId="3"/>
  </si>
  <si>
    <t>夕張・美唄</t>
    <rPh sb="0" eb="2">
      <t>ユウバリ</t>
    </rPh>
    <rPh sb="3" eb="5">
      <t>ビバイ</t>
    </rPh>
    <phoneticPr fontId="3"/>
  </si>
  <si>
    <t>千歳・北広島</t>
    <rPh sb="0" eb="2">
      <t>チトセ</t>
    </rPh>
    <rPh sb="3" eb="6">
      <t>キタヒロシマ</t>
    </rPh>
    <phoneticPr fontId="3"/>
  </si>
  <si>
    <t>白石</t>
    <rPh sb="0" eb="2">
      <t>シライシ</t>
    </rPh>
    <phoneticPr fontId="3"/>
  </si>
  <si>
    <t>丘珠</t>
    <rPh sb="0" eb="2">
      <t>オカダマ</t>
    </rPh>
    <phoneticPr fontId="3"/>
  </si>
  <si>
    <t>篠路</t>
    <rPh sb="0" eb="2">
      <t>シノロ</t>
    </rPh>
    <phoneticPr fontId="3"/>
  </si>
  <si>
    <t>札幌</t>
    <rPh sb="0" eb="2">
      <t>サッポロ</t>
    </rPh>
    <phoneticPr fontId="3"/>
  </si>
  <si>
    <t>手稲</t>
    <rPh sb="0" eb="2">
      <t>テイネ</t>
    </rPh>
    <phoneticPr fontId="3"/>
  </si>
  <si>
    <t>小樽・ニセコ</t>
    <rPh sb="0" eb="2">
      <t>オタル</t>
    </rPh>
    <phoneticPr fontId="3"/>
  </si>
  <si>
    <t>豊平</t>
    <rPh sb="0" eb="2">
      <t>トヨヒラ</t>
    </rPh>
    <phoneticPr fontId="3"/>
  </si>
  <si>
    <t>真駒内・定山渓</t>
    <rPh sb="0" eb="3">
      <t>マコマナイ</t>
    </rPh>
    <rPh sb="4" eb="7">
      <t>ジョウザンケイ</t>
    </rPh>
    <phoneticPr fontId="3"/>
  </si>
  <si>
    <t>日高</t>
    <rPh sb="0" eb="2">
      <t>ヒダカ</t>
    </rPh>
    <phoneticPr fontId="3"/>
  </si>
  <si>
    <t>松前・長万部</t>
    <rPh sb="0" eb="2">
      <t>マツマエ</t>
    </rPh>
    <rPh sb="3" eb="6">
      <t>オシャマンベ</t>
    </rPh>
    <phoneticPr fontId="3"/>
  </si>
  <si>
    <t>上野</t>
  </si>
  <si>
    <t>古河・結城</t>
  </si>
  <si>
    <t>那須塩原</t>
  </si>
  <si>
    <t>新白河</t>
  </si>
  <si>
    <t>郡山</t>
  </si>
  <si>
    <t>福島</t>
  </si>
  <si>
    <t>白石蔵王</t>
  </si>
  <si>
    <t>古川</t>
  </si>
  <si>
    <t>くりこま高原</t>
  </si>
  <si>
    <t>一ノ関</t>
  </si>
  <si>
    <t>水沢江刺</t>
  </si>
  <si>
    <t>新花巻</t>
  </si>
  <si>
    <t>いわて沼宮内</t>
  </si>
  <si>
    <t>東海道新幹線</t>
    <rPh sb="0" eb="3">
      <t>トウカイドウ</t>
    </rPh>
    <rPh sb="3" eb="6">
      <t>シンカンセン</t>
    </rPh>
    <phoneticPr fontId="3"/>
  </si>
  <si>
    <t>東北新幹線</t>
    <rPh sb="0" eb="2">
      <t>トウホク</t>
    </rPh>
    <rPh sb="2" eb="5">
      <t>シンカンセン</t>
    </rPh>
    <phoneticPr fontId="3"/>
  </si>
  <si>
    <t>↓</t>
    <phoneticPr fontId="3"/>
  </si>
  <si>
    <t>江差</t>
    <rPh sb="0" eb="2">
      <t>エサシ</t>
    </rPh>
    <phoneticPr fontId="3"/>
  </si>
  <si>
    <t>八戸</t>
    <rPh sb="0" eb="2">
      <t>ハチノヘ</t>
    </rPh>
    <phoneticPr fontId="3"/>
  </si>
  <si>
    <t>東京</t>
    <rPh sb="0" eb="2">
      <t>トウキョウ</t>
    </rPh>
    <phoneticPr fontId="3"/>
  </si>
  <si>
    <t>白鳥32号(八戸行)</t>
    <phoneticPr fontId="3"/>
  </si>
  <si>
    <t>根室</t>
    <phoneticPr fontId="3"/>
  </si>
  <si>
    <t>亀田・湯川</t>
    <phoneticPr fontId="3"/>
  </si>
  <si>
    <t>亀田・湯川</t>
    <phoneticPr fontId="3"/>
  </si>
  <si>
    <t>網走・紋別</t>
    <rPh sb="0" eb="2">
      <t>アバシリ</t>
    </rPh>
    <rPh sb="3" eb="5">
      <t>モンベツ</t>
    </rPh>
    <phoneticPr fontId="3"/>
  </si>
  <si>
    <t>琴似</t>
    <rPh sb="0" eb="2">
      <t>コトニ</t>
    </rPh>
    <phoneticPr fontId="3"/>
  </si>
  <si>
    <t>特急指定席</t>
    <rPh sb="0" eb="2">
      <t>トッキュウ</t>
    </rPh>
    <rPh sb="2" eb="5">
      <t>シテイセキ</t>
    </rPh>
    <phoneticPr fontId="3"/>
  </si>
  <si>
    <t>釧網本線(釧路行)</t>
    <phoneticPr fontId="3"/>
  </si>
  <si>
    <t>http://maps.google.co.jp/maps?f=d&amp;source=s_d&amp;saddr=%E5%A5%88%E8%89%AF%E9%A7%85&amp;daddr=%E9%87%9D%E3%82%A4%E3%83%B3%E3%82%BF%E3%83%BC+to:%E4%BF%A1%E6%A5%BD%E9%A7%85%EF%BC%88%E6%BB%8B%E8%B3%80%EF%BC%89+to:%E5%90%8D%E5%8F%A4%E5%B1%8B%E9%A7%85%EF%BC%88%E6%84%9B%E7%9F%A5%EF%BC%89&amp;geocode=FaIuEQIdt24YCClpBNMtLjoBYDGn5y3wj9zw7g%3BFTEYEAIdPZwaCCnnopfxn0sBYDEtmPMdiLhviw%3BFestFAIdUyAcCClpOLb_LV0BYDEE-ZjPH2RYZQ%3BFYapGAId5aUoCCmVeOPH53YDYDEetu9BBVLKww&amp;hl=ja&amp;mra=ls&amp;dirflg=d&amp;sll=34.81349,136.339695&amp;sspn=0.846734,1.237335&amp;brcurrent=3,0x60043df54a474163:0x429e72fe7d388728,0&amp;ie=UTF8&amp;ll=34.88931,136.340332&amp;spn=0.845957,1.237335&amp;z=10</t>
    <phoneticPr fontId="3"/>
  </si>
  <si>
    <t>http://maps.google.co.jp/maps?f=d&amp;source=s_d&amp;saddr=%E5%A0%85%E7%94%B0%E9%A7%85&amp;daddr=%E4%BA%AC%E9%83%BD%E6%9D%B1IC+to:%E6%9E%9A%E6%96%B9%E6%9D%B1IC+to:34.80573,135.72646+to:%E5%A5%88%E8%89%AF%E9%A7%85&amp;geocode=FVPnFwIdceYZCCkBU5xPWHUBYDHSVXgjk6z2MA%3BFabiFQIdbqYYCCk93wTdJQwBYDF-GGbpwAgAvA%3BFWVKEwIdhOwWCCmxeOs9hxkBYDFtMvSrnR0uzw%3BFeIXEwIdfAUXCCkPusozlhkBYDGPWgvMMOBGLA%3BFaIuEQIdt24YCClpBNMtLjoBYDGn5y3wj9zw7g&amp;hl=ja&amp;mra=ls&amp;via=3&amp;dirflg=d&amp;sll=34.90064,135.81643&amp;sspn=0.845841,1.237335&amp;brcurrent=3,0x5fff7420f91f1b61:0x590a7bc238b19538,0&amp;ie=UTF8&amp;z=10</t>
    <phoneticPr fontId="3"/>
  </si>
  <si>
    <t>名神高速道路 京都東IC</t>
    <rPh sb="0" eb="2">
      <t>メイシン</t>
    </rPh>
    <rPh sb="2" eb="4">
      <t>コウソク</t>
    </rPh>
    <rPh sb="4" eb="6">
      <t>ドウロ</t>
    </rPh>
    <phoneticPr fontId="3"/>
  </si>
  <si>
    <t>大津</t>
    <rPh sb="0" eb="2">
      <t>オオツ</t>
    </rPh>
    <phoneticPr fontId="3"/>
  </si>
  <si>
    <t>国道161 湖西道路</t>
    <rPh sb="0" eb="2">
      <t>コクドウ</t>
    </rPh>
    <rPh sb="6" eb="8">
      <t>コセイ</t>
    </rPh>
    <rPh sb="8" eb="10">
      <t>ドウロ</t>
    </rPh>
    <phoneticPr fontId="3"/>
  </si>
  <si>
    <t>東山・山科</t>
    <rPh sb="0" eb="2">
      <t>ヒガシヤマ</t>
    </rPh>
    <rPh sb="3" eb="5">
      <t>ヤマシナ</t>
    </rPh>
    <phoneticPr fontId="3"/>
  </si>
  <si>
    <t>新大阪</t>
    <rPh sb="0" eb="3">
      <t>シンオオサカ</t>
    </rPh>
    <phoneticPr fontId="3"/>
  </si>
  <si>
    <t>幌延</t>
    <phoneticPr fontId="3"/>
  </si>
  <si>
    <t>旭川</t>
    <phoneticPr fontId="3"/>
  </si>
  <si>
    <t>天塩中川</t>
    <phoneticPr fontId="3"/>
  </si>
  <si>
    <t>上川</t>
    <phoneticPr fontId="3"/>
  </si>
  <si>
    <t>白滝</t>
    <phoneticPr fontId="3"/>
  </si>
  <si>
    <t>川湯温泉</t>
    <phoneticPr fontId="3"/>
  </si>
  <si>
    <t>厚床</t>
    <phoneticPr fontId="3"/>
  </si>
  <si>
    <t>根室本線 スーパーおおぞら12号(札幌行)</t>
    <rPh sb="0" eb="2">
      <t>ネムロ</t>
    </rPh>
    <rPh sb="2" eb="4">
      <t>ホンセン</t>
    </rPh>
    <phoneticPr fontId="3"/>
  </si>
  <si>
    <t>宗谷本線 サロベツ(札幌行)</t>
    <rPh sb="0" eb="2">
      <t>ソウヤ</t>
    </rPh>
    <rPh sb="2" eb="4">
      <t>ホンセン</t>
    </rPh>
    <phoneticPr fontId="3"/>
  </si>
  <si>
    <t>石北本線 オホーツク7号(網走行)</t>
    <rPh sb="0" eb="2">
      <t>イシキタ</t>
    </rPh>
    <rPh sb="2" eb="4">
      <t>ホンセン</t>
    </rPh>
    <phoneticPr fontId="3"/>
  </si>
  <si>
    <t>池田</t>
    <phoneticPr fontId="3"/>
  </si>
  <si>
    <t>トマム</t>
    <phoneticPr fontId="3"/>
  </si>
  <si>
    <t>南千歳</t>
    <phoneticPr fontId="3"/>
  </si>
  <si>
    <t>-</t>
    <phoneticPr fontId="3"/>
  </si>
  <si>
    <t>新札幌</t>
    <phoneticPr fontId="3"/>
  </si>
  <si>
    <t>白石～札幌間</t>
    <rPh sb="0" eb="2">
      <t>シライシ</t>
    </rPh>
    <rPh sb="3" eb="5">
      <t>サッポロ</t>
    </rPh>
    <rPh sb="5" eb="6">
      <t>カン</t>
    </rPh>
    <phoneticPr fontId="3"/>
  </si>
  <si>
    <t>難所 連打！</t>
    <rPh sb="0" eb="2">
      <t>ナンショ</t>
    </rPh>
    <rPh sb="3" eb="5">
      <t>レンダ</t>
    </rPh>
    <phoneticPr fontId="3"/>
  </si>
  <si>
    <t>札幌</t>
    <rPh sb="0" eb="2">
      <t>サッポロ</t>
    </rPh>
    <phoneticPr fontId="3"/>
  </si>
  <si>
    <t>桑園</t>
    <phoneticPr fontId="3"/>
  </si>
  <si>
    <t>琴似</t>
    <phoneticPr fontId="3"/>
  </si>
  <si>
    <t>稲積公園</t>
    <phoneticPr fontId="3"/>
  </si>
  <si>
    <t>※一番先頭車両に乗る</t>
    <rPh sb="1" eb="3">
      <t>イチバン</t>
    </rPh>
    <rPh sb="3" eb="5">
      <t>セントウ</t>
    </rPh>
    <rPh sb="5" eb="7">
      <t>シャリョウ</t>
    </rPh>
    <rPh sb="8" eb="9">
      <t>ノ</t>
    </rPh>
    <phoneticPr fontId="3"/>
  </si>
  <si>
    <t>中の島</t>
    <phoneticPr fontId="3"/>
  </si>
  <si>
    <t>澄川</t>
    <phoneticPr fontId="3"/>
  </si>
  <si>
    <t>函館本線 いしかりライナー(小樽行)</t>
    <rPh sb="0" eb="2">
      <t>ハコダテ</t>
    </rPh>
    <rPh sb="2" eb="4">
      <t>ホンセン</t>
    </rPh>
    <phoneticPr fontId="3"/>
  </si>
  <si>
    <t>函館本線 いしかりライナー(岩見沢行)</t>
    <phoneticPr fontId="3"/>
  </si>
  <si>
    <t>富川</t>
    <phoneticPr fontId="3"/>
  </si>
  <si>
    <t>長万部</t>
    <phoneticPr fontId="3"/>
  </si>
  <si>
    <t>-</t>
    <phoneticPr fontId="3"/>
  </si>
  <si>
    <t>函館</t>
    <rPh sb="0" eb="2">
      <t>ハコダテ</t>
    </rPh>
    <phoneticPr fontId="3"/>
  </si>
  <si>
    <t>札幌駅で駅弁絵巻</t>
    <rPh sb="4" eb="6">
      <t>エキベン</t>
    </rPh>
    <rPh sb="6" eb="8">
      <t>エマキ</t>
    </rPh>
    <phoneticPr fontId="3"/>
  </si>
  <si>
    <t>森駅で駅弁絵巻</t>
    <rPh sb="0" eb="1">
      <t>モリ</t>
    </rPh>
    <rPh sb="1" eb="2">
      <t>エキ</t>
    </rPh>
    <rPh sb="3" eb="5">
      <t>エキベン</t>
    </rPh>
    <rPh sb="5" eb="7">
      <t>エマキ</t>
    </rPh>
    <phoneticPr fontId="3"/>
  </si>
  <si>
    <t>南海特急サザン30号(南海難波行)</t>
    <phoneticPr fontId="3"/>
  </si>
  <si>
    <t>JR 紀勢本線支線は
1時間1本なので歩き</t>
    <rPh sb="12" eb="14">
      <t>ジカン</t>
    </rPh>
    <rPh sb="15" eb="16">
      <t>ポン</t>
    </rPh>
    <rPh sb="19" eb="20">
      <t>アル</t>
    </rPh>
    <phoneticPr fontId="3"/>
  </si>
  <si>
    <t>紀ノ川で取れたら
南海本線に乗換</t>
    <rPh sb="0" eb="1">
      <t>キ</t>
    </rPh>
    <rPh sb="2" eb="3">
      <t>カワ</t>
    </rPh>
    <rPh sb="4" eb="5">
      <t>ト</t>
    </rPh>
    <rPh sb="9" eb="11">
      <t>ナンカイ</t>
    </rPh>
    <rPh sb="11" eb="13">
      <t>ホンセン</t>
    </rPh>
    <rPh sb="14" eb="16">
      <t>ノリカエ</t>
    </rPh>
    <phoneticPr fontId="3"/>
  </si>
  <si>
    <t>紀ノ川～にした場合、泉佐野で
特急に乗換えた方が早い</t>
    <rPh sb="0" eb="1">
      <t>キ</t>
    </rPh>
    <rPh sb="2" eb="3">
      <t>カワ</t>
    </rPh>
    <rPh sb="7" eb="9">
      <t>バアイ</t>
    </rPh>
    <rPh sb="10" eb="13">
      <t>イズミサノ</t>
    </rPh>
    <phoneticPr fontId="3"/>
  </si>
  <si>
    <t>↑特に難所でもなかった</t>
    <rPh sb="1" eb="2">
      <t>トク</t>
    </rPh>
    <rPh sb="3" eb="5">
      <t>ナンショ</t>
    </rPh>
    <phoneticPr fontId="3"/>
  </si>
  <si>
    <t>稚内駅前ターミナル</t>
    <rPh sb="0" eb="2">
      <t>ワッカナイ</t>
    </rPh>
    <rPh sb="2" eb="4">
      <t>エキマエ</t>
    </rPh>
    <phoneticPr fontId="3"/>
  </si>
  <si>
    <t>稚内駅</t>
    <phoneticPr fontId="3"/>
  </si>
  <si>
    <t>※一番先頭車両に乗る</t>
    <phoneticPr fontId="3"/>
  </si>
  <si>
    <t>ほしみor銭函</t>
    <rPh sb="5" eb="7">
      <t>ゼニバコ</t>
    </rPh>
    <phoneticPr fontId="3"/>
  </si>
  <si>
    <t>※オロチ降臨</t>
    <phoneticPr fontId="3"/>
  </si>
  <si>
    <t>※オロチ降臨</t>
    <phoneticPr fontId="3"/>
  </si>
  <si>
    <t>※オロチ降臨</t>
    <phoneticPr fontId="3"/>
  </si>
  <si>
    <t>※オロチ降臨 花巻・仙台</t>
    <rPh sb="7" eb="9">
      <t>ハナマキ</t>
    </rPh>
    <rPh sb="10" eb="12">
      <t>センダイ</t>
    </rPh>
    <phoneticPr fontId="3"/>
  </si>
  <si>
    <t>※オロチ降臨 函館</t>
    <rPh sb="7" eb="9">
      <t>ハコダテ</t>
    </rPh>
    <phoneticPr fontId="3"/>
  </si>
  <si>
    <t>※オロチ降臨 敦賀</t>
    <rPh sb="7" eb="9">
      <t>ツルガ</t>
    </rPh>
    <phoneticPr fontId="3"/>
  </si>
  <si>
    <t>※オロチ降臨 長浜</t>
    <rPh sb="7" eb="9">
      <t>ナガハマ</t>
    </rPh>
    <phoneticPr fontId="3"/>
  </si>
  <si>
    <t>※オロチ降臨 奈良</t>
    <rPh sb="7" eb="9">
      <t>ナラ</t>
    </rPh>
    <phoneticPr fontId="3"/>
  </si>
  <si>
    <t>※オロチ降臨 堺</t>
    <rPh sb="7" eb="8">
      <t>サカイ</t>
    </rPh>
    <phoneticPr fontId="3"/>
  </si>
  <si>
    <t>網走グリーンホテル</t>
    <phoneticPr fontId="3"/>
  </si>
  <si>
    <t xml:space="preserve">ひかり493号 16号車7番A席 </t>
    <phoneticPr fontId="3"/>
  </si>
  <si>
    <t xml:space="preserve">ひかり528号 9号車5番A席 </t>
    <phoneticPr fontId="3"/>
  </si>
  <si>
    <t>武蔵小杉</t>
    <rPh sb="0" eb="4">
      <t>ムサシコスギ</t>
    </rPh>
    <phoneticPr fontId="3"/>
  </si>
  <si>
    <t>菊名</t>
    <rPh sb="0" eb="2">
      <t>キクナ</t>
    </rPh>
    <phoneticPr fontId="3"/>
  </si>
  <si>
    <t>新横浜</t>
    <rPh sb="0" eb="3">
      <t>シンヨコハマ</t>
    </rPh>
    <phoneticPr fontId="3"/>
  </si>
  <si>
    <t>ニッポンレンタカー　W26648</t>
    <phoneticPr fontId="3"/>
  </si>
  <si>
    <t>北海道フリーパス</t>
    <phoneticPr fontId="3"/>
  </si>
  <si>
    <t>空港線バス(稚内フェリーターミナル行)</t>
    <phoneticPr fontId="3"/>
  </si>
  <si>
    <t>正味2時間程度　W28842</t>
    <rPh sb="0" eb="2">
      <t>ショウミ</t>
    </rPh>
    <rPh sb="3" eb="5">
      <t>ジカン</t>
    </rPh>
    <rPh sb="5" eb="7">
      <t>テイド</t>
    </rPh>
    <phoneticPr fontId="3"/>
  </si>
  <si>
    <t>苫小牧ニューステーションホテル</t>
    <phoneticPr fontId="3"/>
  </si>
  <si>
    <t>名古屋サミットホテル</t>
    <phoneticPr fontId="3"/>
  </si>
  <si>
    <t>佐渡金山とか買っておくと有利</t>
    <rPh sb="0" eb="2">
      <t>サド</t>
    </rPh>
    <rPh sb="2" eb="4">
      <t>キンザン</t>
    </rPh>
    <rPh sb="6" eb="7">
      <t>カ</t>
    </rPh>
    <rPh sb="12" eb="14">
      <t>ユウリ</t>
    </rPh>
    <phoneticPr fontId="3"/>
  </si>
  <si>
    <t>東京では2100程度</t>
    <rPh sb="0" eb="2">
      <t>トウキョウ</t>
    </rPh>
    <rPh sb="8" eb="10">
      <t>テイド</t>
    </rPh>
    <phoneticPr fontId="3"/>
  </si>
  <si>
    <t>合掌造りを買っておくと良い</t>
    <rPh sb="0" eb="3">
      <t>ガッショウヅク</t>
    </rPh>
    <rPh sb="5" eb="6">
      <t>カ</t>
    </rPh>
    <rPh sb="11" eb="12">
      <t>ヨ</t>
    </rPh>
    <phoneticPr fontId="3"/>
  </si>
  <si>
    <t>東京では600程度</t>
    <rPh sb="0" eb="2">
      <t>トウキョウ</t>
    </rPh>
    <rPh sb="7" eb="9">
      <t>テイド</t>
    </rPh>
    <phoneticPr fontId="3"/>
  </si>
  <si>
    <t>http://maps.google.co.jp/maps?f=d&amp;source=s_d&amp;saddr=%E5%90%8D%E5%8F%A4%E5%B1%8B%E9%A7%85%EF%BC%88%E6%84%9B%E7%9F%A5%EF%BC%89&amp;daddr=%E8%B6%8A%E5%89%8D%E5%A4%A7%E9%87%8E%E9%A7%85%EF%BC%88%E7%A6%8F%E4%BA%95%EF%BC%89+to:%E6%9D%B1%E5%B0%8B%E5%9D%8A+to:%E7%A6%8F%E4%BA%95%E9%A7%85%EF%BC%88%E7%A6%8F%E4%BA%95%EF%BC%89+to:%E7%A6%8F%E4%BA%95%E5%B8%82%E7%AB%8B%E9%83%B7%E5%9C%9F%E6%AD%B4%E5%8F%B2%E5%8D%9A%E7%89%A9%E9%A4%A8+to:%E7%BE%8E%E6%B5%9C%E9%A7%85%EF%BC%88%E7%A6%8F%E4%BA%95%EF%BC%89+to:%E5%A0%85%E7%94%B0%E9%A7%85&amp;geocode=FYapGAId5aUoCCmVeOPH53YDYDEetu9BBVLKww%3BFZsOJQId2cYiCCnRB07Fmp_4XzHyn2dPLH4vzA%3BFVXxKAId8RsdCCnzD1-V2-X4XzHQ2kthAV7vdQ%3BFbBDJgIdWZoeCClXnHMy7b74XzE3pk0UQ5qdpw%3BFddbJgIdmpgeCCmPUIUp8b74XzHgofrmu9CD4g%3BFWVKHwIdmToaCCnFl0qDG-cBYDEFJlq5HfQWBw%3BFVPnFwIdceYZCCkBU5xPWHUBYDHSVXgjk6z2MA&amp;hl=ja&amp;mra=pd&amp;mrcr=2,3&amp;dirflg=d&amp;sll=35.391289,135.304871&amp;sspn=1.804643,3.35083&amp;brcurrent=3,0x6002f1f20a88c38b:0xaf2714adeeccd667,0&amp;ie=UTF8&amp;ll=35.67961,136.373291&amp;spn=1.79817,3.35083&amp;z=9</t>
  </si>
  <si>
    <t>福井駅</t>
    <rPh sb="0" eb="2">
      <t>フクイ</t>
    </rPh>
    <rPh sb="2" eb="3">
      <t>エキ</t>
    </rPh>
    <phoneticPr fontId="3"/>
  </si>
  <si>
    <t>福井市立郷土歴史博物館</t>
    <phoneticPr fontId="3"/>
  </si>
  <si>
    <t>QRコード</t>
    <phoneticPr fontId="3"/>
  </si>
  <si>
    <t>QRコード</t>
    <phoneticPr fontId="3"/>
  </si>
  <si>
    <t>東尋坊</t>
    <rPh sb="0" eb="3">
      <t>トウジンボウ</t>
    </rPh>
    <phoneticPr fontId="3"/>
  </si>
  <si>
    <t>近畿日本鉄道カウンターで
スルッとKANSAI受取</t>
    <phoneticPr fontId="3"/>
  </si>
  <si>
    <t>大阪環状線外回り</t>
    <phoneticPr fontId="3"/>
  </si>
  <si>
    <t>やや後の方に乗車</t>
    <rPh sb="4" eb="5">
      <t>ホウ</t>
    </rPh>
    <rPh sb="6" eb="8">
      <t>ジョウシャ</t>
    </rPh>
    <phoneticPr fontId="3"/>
  </si>
  <si>
    <t>後の方に乗車 4番線発</t>
    <rPh sb="2" eb="3">
      <t>ホウ</t>
    </rPh>
    <rPh sb="4" eb="6">
      <t>ジョウシャ</t>
    </rPh>
    <phoneticPr fontId="3"/>
  </si>
  <si>
    <t>鶴橋</t>
    <rPh sb="0" eb="2">
      <t>ツルハシ</t>
    </rPh>
    <phoneticPr fontId="3"/>
  </si>
  <si>
    <t>大阪環状線内回り(桜島行)</t>
    <phoneticPr fontId="3"/>
  </si>
  <si>
    <t>東海道・山陽本線快速(米原行)</t>
    <phoneticPr fontId="3"/>
  </si>
  <si>
    <t>13番線着</t>
    <phoneticPr fontId="3"/>
  </si>
  <si>
    <t>1番線発 中前～後</t>
    <phoneticPr fontId="3"/>
  </si>
  <si>
    <t>改札口付近</t>
    <rPh sb="0" eb="3">
      <t>カイサツグチ</t>
    </rPh>
    <rPh sb="3" eb="5">
      <t>フキン</t>
    </rPh>
    <phoneticPr fontId="3"/>
  </si>
  <si>
    <t>インフォメーション横</t>
    <rPh sb="9" eb="10">
      <t>ヨコ</t>
    </rPh>
    <phoneticPr fontId="3"/>
  </si>
  <si>
    <t>遊覧船受付場所</t>
    <rPh sb="0" eb="3">
      <t>ユウランセン</t>
    </rPh>
    <rPh sb="3" eb="5">
      <t>ウケツケ</t>
    </rPh>
    <rPh sb="5" eb="7">
      <t>バショ</t>
    </rPh>
    <phoneticPr fontId="3"/>
  </si>
  <si>
    <t>空港線バス(稚内フェリーターミナル行)</t>
    <phoneticPr fontId="3"/>
  </si>
  <si>
    <t>稚内駅</t>
    <phoneticPr fontId="3"/>
  </si>
  <si>
    <t>北海道フリーパス</t>
    <phoneticPr fontId="3"/>
  </si>
  <si>
    <t>※一番先頭車両に乗る</t>
    <phoneticPr fontId="3"/>
  </si>
  <si>
    <t>網走グリーンホテル</t>
    <phoneticPr fontId="3"/>
  </si>
  <si>
    <t>池田</t>
    <phoneticPr fontId="3"/>
  </si>
  <si>
    <t>トマム</t>
    <phoneticPr fontId="3"/>
  </si>
  <si>
    <t>南千歳</t>
    <phoneticPr fontId="3"/>
  </si>
  <si>
    <t>新札幌</t>
    <phoneticPr fontId="3"/>
  </si>
  <si>
    <t>桑園</t>
    <phoneticPr fontId="3"/>
  </si>
  <si>
    <t>琴似</t>
    <phoneticPr fontId="3"/>
  </si>
  <si>
    <t>稲積公園</t>
    <phoneticPr fontId="3"/>
  </si>
  <si>
    <t>函館本線 いしかりライナー(岩見沢行)</t>
    <phoneticPr fontId="3"/>
  </si>
  <si>
    <t>中の島</t>
    <phoneticPr fontId="3"/>
  </si>
  <si>
    <t>澄川</t>
    <phoneticPr fontId="3"/>
  </si>
  <si>
    <t>苫小牧ニューステーションホテル</t>
    <phoneticPr fontId="3"/>
  </si>
  <si>
    <t>武蔵小杉</t>
    <phoneticPr fontId="3"/>
  </si>
  <si>
    <t>品川経由 京急本線エアポート急行</t>
    <rPh sb="0" eb="2">
      <t>シナガワ</t>
    </rPh>
    <rPh sb="2" eb="4">
      <t>ケイユ</t>
    </rPh>
    <phoneticPr fontId="3"/>
  </si>
  <si>
    <t>ニッポンレンタカー</t>
  </si>
  <si>
    <t>ニッポンレンタカー</t>
    <phoneticPr fontId="3"/>
  </si>
  <si>
    <t>折返し</t>
    <phoneticPr fontId="3"/>
  </si>
  <si>
    <t>折返し</t>
    <phoneticPr fontId="3"/>
  </si>
  <si>
    <t/>
  </si>
  <si>
    <t>苫小牧</t>
  </si>
  <si>
    <t>日高本線(静内行)</t>
  </si>
  <si>
    <t>富川</t>
  </si>
  <si>
    <t>折返し</t>
  </si>
  <si>
    <t>日高本線(苫小牧行)</t>
  </si>
  <si>
    <t>北斗4号(函館行)</t>
  </si>
  <si>
    <t>長万部</t>
  </si>
  <si>
    <t>亀田・湯川</t>
  </si>
  <si>
    <t>-</t>
  </si>
  <si>
    <t>白鳥32号(八戸行)</t>
  </si>
  <si>
    <t>はやて32号(東京行) 3号車 7番 A席</t>
    <rPh sb="13" eb="15">
      <t>ゴウシャ</t>
    </rPh>
    <rPh sb="17" eb="18">
      <t>バン</t>
    </rPh>
    <rPh sb="20" eb="21">
      <t>セキ</t>
    </rPh>
    <phoneticPr fontId="3"/>
  </si>
  <si>
    <t>国道227
大野国道
鶉ダムオートキャンプ場</t>
    <rPh sb="0" eb="2">
      <t>コクドウ</t>
    </rPh>
    <rPh sb="6" eb="8">
      <t>オオノ</t>
    </rPh>
    <rPh sb="8" eb="10">
      <t>コクドウ</t>
    </rPh>
    <rPh sb="11" eb="12">
      <t>ウズラ</t>
    </rPh>
    <rPh sb="21" eb="22">
      <t>ジョウ</t>
    </rPh>
    <phoneticPr fontId="3"/>
  </si>
  <si>
    <t>はやて32号(東京行)</t>
    <phoneticPr fontId="3"/>
  </si>
  <si>
    <t>3号車 7番 A席
※オロチ降臨 花巻・仙台</t>
    <rPh sb="17" eb="19">
      <t>ハナマキ</t>
    </rPh>
    <rPh sb="20" eb="22">
      <t>センダイ</t>
    </rPh>
    <phoneticPr fontId="3"/>
  </si>
  <si>
    <t>高山本線 笹津駅に向かい、取れたらUターン
富山ICに向かう</t>
    <rPh sb="0" eb="2">
      <t>タカヤマ</t>
    </rPh>
    <rPh sb="2" eb="4">
      <t>ホンセン</t>
    </rPh>
    <rPh sb="5" eb="7">
      <t>ササヅ</t>
    </rPh>
    <rPh sb="7" eb="8">
      <t>エキ</t>
    </rPh>
    <rPh sb="9" eb="10">
      <t>ム</t>
    </rPh>
    <rPh sb="13" eb="14">
      <t>ト</t>
    </rPh>
    <rPh sb="22" eb="24">
      <t>トヤマ</t>
    </rPh>
    <rPh sb="27" eb="28">
      <t>ム</t>
    </rPh>
    <phoneticPr fontId="3"/>
  </si>
  <si>
    <t>北陸自動車道上、高山本線と交差する辺り</t>
    <rPh sb="0" eb="2">
      <t>ホクリク</t>
    </rPh>
    <rPh sb="2" eb="6">
      <t>ジドウシャドウ</t>
    </rPh>
    <rPh sb="6" eb="7">
      <t>ジョウ</t>
    </rPh>
    <rPh sb="8" eb="10">
      <t>タカヤマ</t>
    </rPh>
    <rPh sb="10" eb="12">
      <t>ホンセン</t>
    </rPh>
    <rPh sb="13" eb="15">
      <t>コウサ</t>
    </rPh>
    <rPh sb="17" eb="18">
      <t>アタ</t>
    </rPh>
    <phoneticPr fontId="3"/>
  </si>
  <si>
    <t>金沢森本IC 過ぎたら連打</t>
    <rPh sb="0" eb="2">
      <t>カナザワ</t>
    </rPh>
    <rPh sb="2" eb="4">
      <t>モリモト</t>
    </rPh>
    <rPh sb="7" eb="8">
      <t>ス</t>
    </rPh>
    <rPh sb="11" eb="13">
      <t>レンダ</t>
    </rPh>
    <phoneticPr fontId="3"/>
  </si>
  <si>
    <t>小矢部砺波JCT 北陸自動車道福井方面へ</t>
    <rPh sb="0" eb="3">
      <t>コヤベ</t>
    </rPh>
    <rPh sb="3" eb="5">
      <t>トナミ</t>
    </rPh>
    <rPh sb="9" eb="11">
      <t>ホクリク</t>
    </rPh>
    <rPh sb="11" eb="15">
      <t>ジドウシャドウ</t>
    </rPh>
    <rPh sb="15" eb="17">
      <t>フクイ</t>
    </rPh>
    <rPh sb="17" eb="19">
      <t>ホウメン</t>
    </rPh>
    <phoneticPr fontId="3"/>
  </si>
  <si>
    <t>金沢西ICを降りて、金沢バイパス（国道8）で
福井方面にしばらく行ってGET、取れたらUターン</t>
    <rPh sb="0" eb="2">
      <t>カナザワ</t>
    </rPh>
    <rPh sb="2" eb="3">
      <t>ニシ</t>
    </rPh>
    <rPh sb="6" eb="7">
      <t>オ</t>
    </rPh>
    <rPh sb="10" eb="12">
      <t>カナザワ</t>
    </rPh>
    <rPh sb="17" eb="19">
      <t>コクドウ</t>
    </rPh>
    <rPh sb="23" eb="25">
      <t>フクイ</t>
    </rPh>
    <rPh sb="25" eb="27">
      <t>ホウメン</t>
    </rPh>
    <rPh sb="32" eb="33">
      <t>イ</t>
    </rPh>
    <rPh sb="39" eb="40">
      <t>ト</t>
    </rPh>
    <phoneticPr fontId="3"/>
  </si>
  <si>
    <t>氷見線 氷見駅</t>
    <rPh sb="0" eb="2">
      <t>ヒミ</t>
    </rPh>
    <rPh sb="2" eb="3">
      <t>セン</t>
    </rPh>
    <rPh sb="4" eb="6">
      <t>ヒミ</t>
    </rPh>
    <rPh sb="6" eb="7">
      <t>エキ</t>
    </rPh>
    <phoneticPr fontId="3"/>
  </si>
  <si>
    <t>京都</t>
    <phoneticPr fontId="3"/>
  </si>
  <si>
    <t>姫路</t>
    <phoneticPr fontId="3"/>
  </si>
  <si>
    <t>のぞみ1号(N700系)(博多行)</t>
    <phoneticPr fontId="3"/>
  </si>
  <si>
    <t>ひかり495号(N700系)(広島行)</t>
    <phoneticPr fontId="3"/>
  </si>
  <si>
    <t>三木・西脇</t>
    <rPh sb="0" eb="2">
      <t>ミキ</t>
    </rPh>
    <rPh sb="3" eb="5">
      <t>ニシワキ</t>
    </rPh>
    <phoneticPr fontId="3"/>
  </si>
  <si>
    <t>夢前</t>
    <rPh sb="0" eb="1">
      <t>ユメ</t>
    </rPh>
    <rPh sb="1" eb="2">
      <t>マエ</t>
    </rPh>
    <phoneticPr fontId="3"/>
  </si>
  <si>
    <t>津山・真庭</t>
    <phoneticPr fontId="3"/>
  </si>
  <si>
    <t>新見</t>
    <rPh sb="0" eb="2">
      <t>ニイミ</t>
    </rPh>
    <phoneticPr fontId="3"/>
  </si>
  <si>
    <t>北房JCT</t>
    <rPh sb="0" eb="1">
      <t>キタ</t>
    </rPh>
    <rPh sb="1" eb="2">
      <t>フサ</t>
    </rPh>
    <phoneticPr fontId="3"/>
  </si>
  <si>
    <t>神辺</t>
    <rPh sb="0" eb="1">
      <t>カミ</t>
    </rPh>
    <rPh sb="1" eb="2">
      <t>ヘン</t>
    </rPh>
    <phoneticPr fontId="3"/>
  </si>
  <si>
    <t>庄原・三次</t>
    <rPh sb="0" eb="2">
      <t>ショウバラ</t>
    </rPh>
    <rPh sb="3" eb="5">
      <t>ミツギ</t>
    </rPh>
    <phoneticPr fontId="3"/>
  </si>
  <si>
    <t>中国自動車道 福崎IC</t>
    <rPh sb="0" eb="2">
      <t>チュウゴク</t>
    </rPh>
    <rPh sb="2" eb="6">
      <t>ジドウシャドウ</t>
    </rPh>
    <rPh sb="7" eb="9">
      <t>フクサキ</t>
    </rPh>
    <phoneticPr fontId="3"/>
  </si>
  <si>
    <t>中国自動車道 東城IC</t>
    <rPh sb="0" eb="2">
      <t>チュウゴク</t>
    </rPh>
    <rPh sb="2" eb="6">
      <t>ジドウシャドウ</t>
    </rPh>
    <rPh sb="7" eb="9">
      <t>トウジョウ</t>
    </rPh>
    <phoneticPr fontId="3"/>
  </si>
  <si>
    <t>高田・太田</t>
    <rPh sb="0" eb="2">
      <t>タカダ</t>
    </rPh>
    <rPh sb="3" eb="5">
      <t>オオタ</t>
    </rPh>
    <phoneticPr fontId="3"/>
  </si>
  <si>
    <t>安佐北</t>
    <rPh sb="0" eb="3">
      <t>アサキタ</t>
    </rPh>
    <phoneticPr fontId="3"/>
  </si>
  <si>
    <t>山陽本線 瀬野駅</t>
    <rPh sb="0" eb="2">
      <t>サンヨウ</t>
    </rPh>
    <rPh sb="2" eb="4">
      <t>ホンセン</t>
    </rPh>
    <rPh sb="5" eb="7">
      <t>セノ</t>
    </rPh>
    <rPh sb="7" eb="8">
      <t>エキ</t>
    </rPh>
    <phoneticPr fontId="3"/>
  </si>
  <si>
    <t>安佐南</t>
    <rPh sb="0" eb="3">
      <t>アサミナミ</t>
    </rPh>
    <phoneticPr fontId="3"/>
  </si>
  <si>
    <t>瀬野</t>
    <rPh sb="0" eb="2">
      <t>セノ</t>
    </rPh>
    <phoneticPr fontId="3"/>
  </si>
  <si>
    <t>佐伯</t>
    <rPh sb="0" eb="2">
      <t>サエキ</t>
    </rPh>
    <phoneticPr fontId="3"/>
  </si>
  <si>
    <t>千代田JCT（千代田IC）</t>
    <rPh sb="0" eb="3">
      <t>チヨダ</t>
    </rPh>
    <rPh sb="7" eb="10">
      <t>チヨダ</t>
    </rPh>
    <phoneticPr fontId="3"/>
  </si>
  <si>
    <t>湯涌谷</t>
    <rPh sb="0" eb="2">
      <t>ユワク</t>
    </rPh>
    <rPh sb="2" eb="3">
      <t>ダニ</t>
    </rPh>
    <phoneticPr fontId="3"/>
  </si>
  <si>
    <t>金沢大学院大？</t>
    <rPh sb="0" eb="2">
      <t>カナザワ</t>
    </rPh>
    <rPh sb="2" eb="5">
      <t>ダイガクイン</t>
    </rPh>
    <rPh sb="5" eb="6">
      <t>ダイ</t>
    </rPh>
    <phoneticPr fontId="3"/>
  </si>
  <si>
    <t>柳井</t>
    <phoneticPr fontId="3"/>
  </si>
  <si>
    <t>柳井</t>
    <rPh sb="0" eb="2">
      <t>ヤナイ</t>
    </rPh>
    <phoneticPr fontId="3"/>
  </si>
  <si>
    <t>門司</t>
    <rPh sb="0" eb="2">
      <t>モジ</t>
    </rPh>
    <phoneticPr fontId="3"/>
  </si>
  <si>
    <t>門司港IC</t>
    <rPh sb="0" eb="3">
      <t>モジコウ</t>
    </rPh>
    <phoneticPr fontId="3"/>
  </si>
  <si>
    <t>レンタカー1日目</t>
    <rPh sb="6" eb="8">
      <t>ニチメ</t>
    </rPh>
    <phoneticPr fontId="3"/>
  </si>
  <si>
    <t>福山東ICで降りる</t>
    <rPh sb="0" eb="2">
      <t>フクヤマ</t>
    </rPh>
    <rPh sb="2" eb="3">
      <t>ヒガシ</t>
    </rPh>
    <rPh sb="6" eb="7">
      <t>オ</t>
    </rPh>
    <phoneticPr fontId="3"/>
  </si>
  <si>
    <t>豊浦</t>
    <rPh sb="0" eb="2">
      <t>トヨウラ</t>
    </rPh>
    <phoneticPr fontId="3"/>
  </si>
  <si>
    <t>下関JCT過ぎた辺り</t>
    <rPh sb="0" eb="2">
      <t>シモノセキ</t>
    </rPh>
    <rPh sb="5" eb="6">
      <t>ス</t>
    </rPh>
    <rPh sb="8" eb="9">
      <t>アタ</t>
    </rPh>
    <phoneticPr fontId="3"/>
  </si>
  <si>
    <t>門司か下関で一泊</t>
    <phoneticPr fontId="3"/>
  </si>
  <si>
    <t>小月IC</t>
    <rPh sb="0" eb="2">
      <t>コツキ</t>
    </rPh>
    <phoneticPr fontId="3"/>
  </si>
  <si>
    <t>深川</t>
    <rPh sb="0" eb="2">
      <t>フカガワ</t>
    </rPh>
    <phoneticPr fontId="3"/>
  </si>
  <si>
    <t>萩</t>
    <rPh sb="0" eb="1">
      <t>ハギ</t>
    </rPh>
    <phoneticPr fontId="3"/>
  </si>
  <si>
    <t>山陰本線 長門市駅</t>
    <rPh sb="0" eb="2">
      <t>サンイン</t>
    </rPh>
    <rPh sb="2" eb="4">
      <t>ホンセン</t>
    </rPh>
    <rPh sb="5" eb="8">
      <t>ナガトシ</t>
    </rPh>
    <rPh sb="8" eb="9">
      <t>エキ</t>
    </rPh>
    <phoneticPr fontId="3"/>
  </si>
  <si>
    <t>益田・津和野</t>
    <rPh sb="0" eb="2">
      <t>マスダ</t>
    </rPh>
    <rPh sb="3" eb="6">
      <t>ツワノ</t>
    </rPh>
    <phoneticPr fontId="3"/>
  </si>
  <si>
    <t>浜田</t>
    <rPh sb="0" eb="2">
      <t>ハマダ</t>
    </rPh>
    <phoneticPr fontId="3"/>
  </si>
  <si>
    <t>大田</t>
    <rPh sb="0" eb="2">
      <t>オオタ</t>
    </rPh>
    <phoneticPr fontId="3"/>
  </si>
  <si>
    <t>出雲</t>
    <rPh sb="0" eb="2">
      <t>イズモ</t>
    </rPh>
    <phoneticPr fontId="3"/>
  </si>
  <si>
    <t>松江</t>
    <rPh sb="0" eb="2">
      <t>マツエ</t>
    </rPh>
    <phoneticPr fontId="3"/>
  </si>
  <si>
    <t>マリンパーク多古鼻</t>
    <rPh sb="6" eb="8">
      <t>タコ</t>
    </rPh>
    <rPh sb="8" eb="9">
      <t>ハナ</t>
    </rPh>
    <phoneticPr fontId="3"/>
  </si>
  <si>
    <t>境線 境港駅を目指す</t>
    <rPh sb="0" eb="1">
      <t>サカイ</t>
    </rPh>
    <rPh sb="1" eb="2">
      <t>セン</t>
    </rPh>
    <rPh sb="3" eb="5">
      <t>サカイミナト</t>
    </rPh>
    <rPh sb="5" eb="6">
      <t>エキ</t>
    </rPh>
    <rPh sb="7" eb="9">
      <t>メザ</t>
    </rPh>
    <phoneticPr fontId="3"/>
  </si>
  <si>
    <t>隠岐</t>
    <rPh sb="0" eb="2">
      <t>オキ</t>
    </rPh>
    <phoneticPr fontId="3"/>
  </si>
  <si>
    <t>安来・雲南</t>
    <rPh sb="0" eb="2">
      <t>ヤスギ</t>
    </rPh>
    <rPh sb="3" eb="5">
      <t>ウンナン</t>
    </rPh>
    <phoneticPr fontId="3"/>
  </si>
  <si>
    <t>山陰本線 安来駅</t>
    <rPh sb="0" eb="2">
      <t>サンイン</t>
    </rPh>
    <rPh sb="2" eb="4">
      <t>ホンセン</t>
    </rPh>
    <rPh sb="5" eb="7">
      <t>ヤスギ</t>
    </rPh>
    <rPh sb="6" eb="7">
      <t>ク</t>
    </rPh>
    <rPh sb="7" eb="8">
      <t>エキ</t>
    </rPh>
    <phoneticPr fontId="3"/>
  </si>
  <si>
    <t>米子</t>
    <rPh sb="0" eb="2">
      <t>ヨナゴ</t>
    </rPh>
    <phoneticPr fontId="3"/>
  </si>
  <si>
    <t>日野</t>
    <rPh sb="0" eb="2">
      <t>ヒノ</t>
    </rPh>
    <phoneticPr fontId="3"/>
  </si>
  <si>
    <t>米子自動車道 江府IC</t>
    <rPh sb="0" eb="2">
      <t>ヨナゴ</t>
    </rPh>
    <rPh sb="2" eb="6">
      <t>ジドウシャドウ</t>
    </rPh>
    <rPh sb="7" eb="8">
      <t>エ</t>
    </rPh>
    <rPh sb="8" eb="9">
      <t>フ</t>
    </rPh>
    <phoneticPr fontId="3"/>
  </si>
  <si>
    <t>倉吉</t>
    <rPh sb="0" eb="2">
      <t>クラヨシ</t>
    </rPh>
    <phoneticPr fontId="3"/>
  </si>
  <si>
    <t>鳥取</t>
    <rPh sb="0" eb="2">
      <t>トットリ</t>
    </rPh>
    <phoneticPr fontId="3"/>
  </si>
  <si>
    <t>八頭</t>
    <rPh sb="0" eb="2">
      <t>ヤツガシラ</t>
    </rPh>
    <phoneticPr fontId="3"/>
  </si>
  <si>
    <t>因美線 郡家駅</t>
    <rPh sb="0" eb="2">
      <t>インビ</t>
    </rPh>
    <rPh sb="2" eb="3">
      <t>セン</t>
    </rPh>
    <rPh sb="4" eb="5">
      <t>コオリ</t>
    </rPh>
    <rPh sb="5" eb="6">
      <t>イエ</t>
    </rPh>
    <rPh sb="6" eb="7">
      <t>エキ</t>
    </rPh>
    <phoneticPr fontId="3"/>
  </si>
  <si>
    <t>山陰本線 豊岡駅</t>
    <rPh sb="0" eb="2">
      <t>サンイン</t>
    </rPh>
    <rPh sb="2" eb="4">
      <t>ホンセン</t>
    </rPh>
    <rPh sb="5" eb="7">
      <t>トヨオカ</t>
    </rPh>
    <rPh sb="7" eb="8">
      <t>エキ</t>
    </rPh>
    <phoneticPr fontId="3"/>
  </si>
  <si>
    <t>豊岡・香住</t>
    <rPh sb="0" eb="2">
      <t>トヨオカ</t>
    </rPh>
    <rPh sb="3" eb="5">
      <t>カスミ</t>
    </rPh>
    <phoneticPr fontId="3"/>
  </si>
  <si>
    <t>綾部宮津道路 宮津天橋立IC</t>
    <rPh sb="0" eb="2">
      <t>アヤベ</t>
    </rPh>
    <rPh sb="2" eb="4">
      <t>ミヤツ</t>
    </rPh>
    <rPh sb="4" eb="6">
      <t>ドウロ</t>
    </rPh>
    <rPh sb="7" eb="9">
      <t>ミヤツ</t>
    </rPh>
    <rPh sb="9" eb="12">
      <t>アマノハシダテ</t>
    </rPh>
    <phoneticPr fontId="3"/>
  </si>
  <si>
    <t>宮津</t>
    <rPh sb="0" eb="2">
      <t>ミヤツ</t>
    </rPh>
    <phoneticPr fontId="3"/>
  </si>
  <si>
    <t>舞鶴</t>
    <rPh sb="0" eb="2">
      <t>マイヅル</t>
    </rPh>
    <phoneticPr fontId="3"/>
  </si>
  <si>
    <t>福知山</t>
    <rPh sb="0" eb="3">
      <t>フクチヤマ</t>
    </rPh>
    <phoneticPr fontId="3"/>
  </si>
  <si>
    <t>綾部</t>
    <rPh sb="0" eb="2">
      <t>アヤベ</t>
    </rPh>
    <phoneticPr fontId="3"/>
  </si>
  <si>
    <t>篠山・氷上</t>
    <rPh sb="0" eb="2">
      <t>シノヤマ</t>
    </rPh>
    <rPh sb="3" eb="5">
      <t>ヒカミ</t>
    </rPh>
    <phoneticPr fontId="3"/>
  </si>
  <si>
    <t>レンタカー2日目</t>
    <rPh sb="6" eb="8">
      <t>カメ</t>
    </rPh>
    <phoneticPr fontId="3"/>
  </si>
  <si>
    <t>※ トレン太くん使用で安くなる？</t>
    <rPh sb="5" eb="6">
      <t>タ</t>
    </rPh>
    <rPh sb="8" eb="10">
      <t>シヨウ</t>
    </rPh>
    <rPh sb="11" eb="12">
      <t>ヤス</t>
    </rPh>
    <phoneticPr fontId="3"/>
  </si>
  <si>
    <t>2日目はほとんど下道なので、道路事情によっては加速可能</t>
    <rPh sb="1" eb="3">
      <t>ニチメ</t>
    </rPh>
    <rPh sb="8" eb="10">
      <t>シタミチ</t>
    </rPh>
    <rPh sb="14" eb="16">
      <t>ドウロ</t>
    </rPh>
    <rPh sb="16" eb="18">
      <t>ジジョウ</t>
    </rPh>
    <rPh sb="23" eb="25">
      <t>カソク</t>
    </rPh>
    <rPh sb="25" eb="27">
      <t>カノウ</t>
    </rPh>
    <phoneticPr fontId="3"/>
  </si>
  <si>
    <t>レンタカーは姫路で借りて、新神戸で乗り捨て（無料or4,200円）</t>
    <rPh sb="6" eb="8">
      <t>ヒメジ</t>
    </rPh>
    <rPh sb="9" eb="10">
      <t>カ</t>
    </rPh>
    <rPh sb="13" eb="16">
      <t>シンコウベ</t>
    </rPh>
    <rPh sb="17" eb="18">
      <t>ノ</t>
    </rPh>
    <rPh sb="19" eb="20">
      <t>ス</t>
    </rPh>
    <rPh sb="22" eb="24">
      <t>ムリョウ</t>
    </rPh>
    <rPh sb="31" eb="32">
      <t>エン</t>
    </rPh>
    <phoneticPr fontId="3"/>
  </si>
  <si>
    <t>翌朝の新幹線で帰る</t>
    <rPh sb="0" eb="2">
      <t>ヨクアサ</t>
    </rPh>
    <rPh sb="3" eb="6">
      <t>シンカンセン</t>
    </rPh>
    <rPh sb="7" eb="8">
      <t>カエ</t>
    </rPh>
    <phoneticPr fontId="3"/>
  </si>
  <si>
    <t>http://maps.google.co.jp/maps?f=d&amp;source=s_d&amp;saddr=%E7%AD%89%E3%80%85%E5%8A%9B%E9%A7%85&amp;daddr=%E5%AF%8C%E5%B1%B1%E9%A7%85%EF%BC%88%E5%AF%8C%E5%B1%B1%EF%BC%89+to:%E7%AC%B9%E6%B4%A5%E9%A7%85+to:%E6%9D%BE%E4%BB%BB%E9%A7%85+to:%E9%87%91%E6%B2%A2%E5%AD%A6%E9%99%A2%E5%A4%A7+to:%E6%B4%A5%E5%B9%A1%E9%A7%85+to:%E7%A9%B4%E6%B0%B4%E9%A7%85+to:%E7%AD%89%E3%80%85%E5%8A%9B%E9%A7%85&amp;geocode=FQpXHwIdRdxSCCkfeNVWVvQYYDE7wrwl00SuIw%3BFSoEMAIdBrUtCCnNT8ZfnJD3XzFqT9Pf4ORNZw%3BFfLkLQIdl60tCClrjGCDS4v3XzFKBYqWYXHdCw%3BFS9aLQIdI9cjCCm7RkxGgUr4XzEFRDZoL88hGg%3BFRY2LQIdNcslCCnrIBwH5jb4XzFcg0QRCVXTnw%3BFepZLwIdk1YmCClPtwg3bNP5XzFRnlJMsxUdgg%3BFe8NOAIdkP8oCClVk3F50yv3XzE6opnjE6bYvw%3BFQpXHwIdRdxSCCkfeNVWVvQYYDE7wrwl00SuIw&amp;hl=ja&amp;mra=ls&amp;dirflg=d&amp;sll=36.41677,138.10748&amp;sspn=3.651013,4.608765&amp;brcurrent=3,0x601d012318c98c6b:0x25c2b4f04bf0b94,0&amp;ie=UTF8&amp;z=8</t>
    <phoneticPr fontId="3"/>
  </si>
  <si>
    <t>左もう少し行って、合掌造りを買ってくる</t>
    <rPh sb="0" eb="1">
      <t>ヒダリ</t>
    </rPh>
    <rPh sb="3" eb="4">
      <t>スコ</t>
    </rPh>
    <rPh sb="5" eb="6">
      <t>イ</t>
    </rPh>
    <rPh sb="9" eb="12">
      <t>ガッショウヅク</t>
    </rPh>
    <rPh sb="14" eb="15">
      <t>カ</t>
    </rPh>
    <phoneticPr fontId="3"/>
  </si>
  <si>
    <t>松永</t>
    <rPh sb="0" eb="2">
      <t>マツナガ</t>
    </rPh>
    <phoneticPr fontId="3"/>
  </si>
  <si>
    <t>山陽本線 松永駅</t>
    <rPh sb="0" eb="2">
      <t>サンヨウ</t>
    </rPh>
    <rPh sb="2" eb="4">
      <t>ホンセン</t>
    </rPh>
    <rPh sb="5" eb="7">
      <t>マツナガ</t>
    </rPh>
    <rPh sb="7" eb="8">
      <t>エキ</t>
    </rPh>
    <phoneticPr fontId="3"/>
  </si>
  <si>
    <t>http://maps.google.co.jp/maps?f=d&amp;source=s_d&amp;saddr=%E5%A7%AB%E8%B7%AF%E9%A7%85&amp;daddr=%E7%A6%8F%E5%B4%8EIC+to:%E5%8C%97%E6%88%BFJCT+to:%E5%A6%B9%E5%B0%BE%E9%A7%85+to:%E5%85%90%E5%B3%B6%E9%A7%85+to:%E6%9D%BE%E6%B0%B8%E9%A7%85+to:%E6%B9%AF%E7%94%B0%E6%9D%91%E9%A7%85+to:%E6%9D%B1%E5%9F%8EIC+to:%E5%8D%83%E4%BB%A3%E7%94%B0IC+to:%E7%80%AC%E9%87%8E%E9%A7%85+to:%E6%B5%B7%E7%94%B0%E5%B8%82%E9%A7%85+to:%E6%9F%B3%E4%BA%95%E9%A7%85+to:%E9%96%80%E5%8F%B8%E6%B8%AFIC&amp;hl=ja&amp;geocode=FXptEwIdITgHCClz2xSZEuBUNTEgWxl8ren7Dg%3BFWFAFQIdME0ICCnH1G_KTiNVNTEhdytcZ2vglw%3BFaPOFQIdNtj3BynFKIrWUqJWNTGQjgWMc_Ow-g%3BFekUEAIdkLf6BympxVflK_lTNTFvINHVNDs32Q%3BFWLbDQIdwb75BykjNI21H-JTNTHLEJoZ6B7GXQ%3BFcCtDQIdPV3xBylXcMOwfQRRNTHwdpjoyq0gzQ%3BFYc4DwIdbxTzBymDLEx4VBZRNTHrkFiy-nSo6Q%3BFUddFAIdrqnxBymfUKzC7ixRNTGwAJyrvcKGjQ%3BFVcSEQId_2rmBynf1_qp8n9aNTFVqOx-sAhbqg%3BFTU8DQIdkkTnBynhZHOQhXZQNTHicNlXAfC6sQ%3BFfl5DAIdbkHmBykTNHs5i59aNTEE4stSW2ajzw%3BFUxHBgIducffBylT5FkaYz1FNTE0455yoPnePA%3BFWYaBgIdHIjOBykRNbr6yJdDNTEbLCkRaTU8MA&amp;mra=ls&amp;dirflg=d&amp;sll=34.51561,132.907104&amp;sspn=3.738302,4.608765&amp;brcurrent=3,0x355089d119b7f36b:0xa58e24d21615ddbf,0&amp;ie=UTF8&amp;z=8</t>
    <phoneticPr fontId="3"/>
  </si>
  <si>
    <t>山陽本線 海田市駅</t>
    <rPh sb="0" eb="2">
      <t>サンヨウ</t>
    </rPh>
    <rPh sb="2" eb="4">
      <t>ホンセン</t>
    </rPh>
    <rPh sb="5" eb="6">
      <t>ウミ</t>
    </rPh>
    <rPh sb="6" eb="7">
      <t>タ</t>
    </rPh>
    <rPh sb="7" eb="8">
      <t>シ</t>
    </rPh>
    <rPh sb="8" eb="9">
      <t>エキ</t>
    </rPh>
    <phoneticPr fontId="3"/>
  </si>
  <si>
    <t>呉・江田島</t>
    <rPh sb="0" eb="1">
      <t>クレ</t>
    </rPh>
    <rPh sb="2" eb="4">
      <t>エダ</t>
    </rPh>
    <rPh sb="4" eb="5">
      <t>ジマ</t>
    </rPh>
    <phoneticPr fontId="3"/>
  </si>
  <si>
    <t>車</t>
    <rPh sb="0" eb="1">
      <t>クルマ</t>
    </rPh>
    <phoneticPr fontId="3"/>
  </si>
  <si>
    <t>能登有料道路 内灘IC</t>
    <rPh sb="0" eb="2">
      <t>ノト</t>
    </rPh>
    <rPh sb="2" eb="4">
      <t>ユウリョウ</t>
    </rPh>
    <rPh sb="4" eb="6">
      <t>ドウロ</t>
    </rPh>
    <rPh sb="7" eb="9">
      <t>ウチナダ</t>
    </rPh>
    <phoneticPr fontId="3"/>
  </si>
  <si>
    <t>能登有料道路 穴水IC</t>
    <rPh sb="0" eb="2">
      <t>ノト</t>
    </rPh>
    <rPh sb="2" eb="4">
      <t>ユウリョウ</t>
    </rPh>
    <rPh sb="4" eb="6">
      <t>ドウロ</t>
    </rPh>
    <rPh sb="7" eb="9">
      <t>アナミズ</t>
    </rPh>
    <phoneticPr fontId="3"/>
  </si>
  <si>
    <t>氷見駅</t>
    <rPh sb="0" eb="2">
      <t>ヒミ</t>
    </rPh>
    <rPh sb="2" eb="3">
      <t>エキ</t>
    </rPh>
    <phoneticPr fontId="3"/>
  </si>
  <si>
    <t>ますのすし</t>
    <phoneticPr fontId="3"/>
  </si>
  <si>
    <t>太閤山ランド</t>
    <phoneticPr fontId="3"/>
  </si>
  <si>
    <t>金沢21世紀美術館</t>
    <phoneticPr fontId="3"/>
  </si>
  <si>
    <t>http://maps.google.co.jp/maps?f=d&amp;source=s_d&amp;saddr=%E9%96%80%E5%8F%B8%E6%B8%AFIC&amp;daddr=%E9%95%B7%E9%96%80%E5%B8%82%E9%A7%85+to:%E8%90%A9%E9%A7%85+to:%E5%A2%83%E6%B8%AF%E9%A7%85%EF%BC%88%E9%B3%A5%E5%8F%96%EF%BC%89+to:%E5%AE%89%E6%9D%A5%E9%A7%85+to:%E6%B1%9F%E5%BA%9CIC+to:%E9%83%A1%E5%AE%B6%E9%A7%85+to:%E8%B1%8A%E5%B2%A1%E9%A7%85%EF%BC%88%E5%85%B5%E5%BA%AB%EF%BC%89+to:%E5%AE%AE%E6%B4%A5%E5%A4%A9%E6%A9%8B%E7%AB%8BIC+to:%E4%BA%AC%E4%B8%B9%E6%B3%A2%E3%82%8F%E3%81%A1IC+to:%E6%98%A5%E6%97%A5IC+to:%E5%A7%AB%E8%B7%AF%E9%A7%85&amp;geocode=FWYaBgIdHIjOBykRNbr6yJdDNTEbLCkRaTU8MA%3BFX-GDAIdj7nRBynBcWJOyV1DNTFESvUA09qz7Q%3BFfXODAId-gXVBymNQFQHeKVENTEb7Hxev23hdQ%3BFUBgHgIdC9HwBylrpF9mrVVWNTEQvdmECz5lNA%3BFWmXHAIdO1_xBynTMtAlUflWNTG0yh3aM2mXnA%3BFTKeGgIdo7T0BymVmnzfMfNWNTHb2Lgkab2AGg%3BFVhbHAIdN4EACCkRqz4DCZpVNTF3gkDXPfGYPQ%3BFSVbHgIdrxgJCClRTyida8T_XzEc4qGxd2UYHA%3BFdLvHQIdYeAOCCmnwYjkPJL_XzFh1d7zQcmwLQ%3BFUBNGgIdLxQRCCmpE7eK1TwAYDHHHordCwTztA%3BFWqRGAIdX7YNCCljGB2ung8AYDGAiRmMw5IrSA%3BFXptEwIdITgHCClz2xSZEuBUNTEgWxl8ren7Dg&amp;hl=ja&amp;mra=ls&amp;dirflg=d&amp;sll=34.759666,133.143311&amp;sspn=3.727325,4.713135&amp;brcurrent=3,0x34674e0fd77f192f:0xf54275d47c665244,0&amp;ie=UTF8&amp;z=8</t>
    <phoneticPr fontId="3"/>
  </si>
  <si>
    <t>亀岡・園部</t>
    <rPh sb="0" eb="2">
      <t>カメオカ</t>
    </rPh>
    <rPh sb="3" eb="5">
      <t>ソノベ</t>
    </rPh>
    <phoneticPr fontId="3"/>
  </si>
  <si>
    <t>京丹波わちIC</t>
    <rPh sb="0" eb="3">
      <t>キョウタンバ</t>
    </rPh>
    <phoneticPr fontId="3"/>
  </si>
  <si>
    <t>姫路</t>
    <rPh sb="0" eb="2">
      <t>ヒメジ</t>
    </rPh>
    <phoneticPr fontId="3"/>
  </si>
  <si>
    <t>飾磨</t>
    <phoneticPr fontId="3"/>
  </si>
  <si>
    <t>レンタカー</t>
    <phoneticPr fontId="3"/>
  </si>
  <si>
    <t>東京、姫路往復</t>
    <rPh sb="0" eb="2">
      <t>トウキョウ</t>
    </rPh>
    <rPh sb="3" eb="5">
      <t>ヒメジ</t>
    </rPh>
    <rPh sb="5" eb="7">
      <t>オウフク</t>
    </rPh>
    <phoneticPr fontId="3"/>
  </si>
  <si>
    <t>　乗車券＋片道特急券</t>
    <rPh sb="1" eb="4">
      <t>ジョウシャケン</t>
    </rPh>
    <rPh sb="5" eb="7">
      <t>カタミチ</t>
    </rPh>
    <rPh sb="7" eb="10">
      <t>トッキュウケン</t>
    </rPh>
    <phoneticPr fontId="3"/>
  </si>
  <si>
    <t>折半</t>
    <rPh sb="0" eb="2">
      <t>セッパン</t>
    </rPh>
    <phoneticPr fontId="3"/>
  </si>
  <si>
    <t>　片道特急券</t>
    <rPh sb="1" eb="3">
      <t>カタミチ</t>
    </rPh>
    <rPh sb="3" eb="6">
      <t>トッキュウケン</t>
    </rPh>
    <phoneticPr fontId="3"/>
  </si>
  <si>
    <t>宿代</t>
    <rPh sb="0" eb="2">
      <t>ヤドダイ</t>
    </rPh>
    <phoneticPr fontId="3"/>
  </si>
  <si>
    <t>食事代</t>
    <rPh sb="0" eb="3">
      <t>ショクジダイ</t>
    </rPh>
    <phoneticPr fontId="3"/>
  </si>
  <si>
    <t>多分</t>
    <rPh sb="0" eb="2">
      <t>タブン</t>
    </rPh>
    <phoneticPr fontId="3"/>
  </si>
  <si>
    <t>ここで豊浦が盗れなかったら、門司からの
戻り時に小月ICで降りて少し北上</t>
    <rPh sb="3" eb="5">
      <t>トヨウラ</t>
    </rPh>
    <rPh sb="6" eb="7">
      <t>ト</t>
    </rPh>
    <rPh sb="14" eb="16">
      <t>モジ</t>
    </rPh>
    <rPh sb="20" eb="21">
      <t>モド</t>
    </rPh>
    <rPh sb="22" eb="23">
      <t>ジ</t>
    </rPh>
    <rPh sb="24" eb="26">
      <t>コツキ</t>
    </rPh>
    <rPh sb="29" eb="30">
      <t>オ</t>
    </rPh>
    <rPh sb="32" eb="33">
      <t>スコ</t>
    </rPh>
    <rPh sb="34" eb="36">
      <t>ホクジョウ</t>
    </rPh>
    <phoneticPr fontId="3"/>
  </si>
  <si>
    <t>廿日市</t>
    <rPh sb="0" eb="3">
      <t>ハツカイチ</t>
    </rPh>
    <phoneticPr fontId="3"/>
  </si>
  <si>
    <t>岡山駅方面に少し行き、岡山で後楽園GET</t>
    <rPh sb="0" eb="2">
      <t>オカヤマ</t>
    </rPh>
    <rPh sb="2" eb="3">
      <t>エキ</t>
    </rPh>
    <rPh sb="3" eb="5">
      <t>ホウメン</t>
    </rPh>
    <rPh sb="6" eb="7">
      <t>スコ</t>
    </rPh>
    <rPh sb="8" eb="9">
      <t>イ</t>
    </rPh>
    <rPh sb="11" eb="13">
      <t>オカヤマ</t>
    </rPh>
    <rPh sb="14" eb="17">
      <t>コウラクエン</t>
    </rPh>
    <phoneticPr fontId="3"/>
  </si>
  <si>
    <t>岡山</t>
    <rPh sb="0" eb="2">
      <t>オカヤマ</t>
    </rPh>
    <phoneticPr fontId="3"/>
  </si>
  <si>
    <t>山陽本線 岡山駅</t>
    <rPh sb="0" eb="2">
      <t>サンヨウ</t>
    </rPh>
    <rPh sb="2" eb="4">
      <t>ホンセン</t>
    </rPh>
    <rPh sb="5" eb="7">
      <t>オカヤマ</t>
    </rPh>
    <rPh sb="7" eb="8">
      <t>エキ</t>
    </rPh>
    <phoneticPr fontId="3"/>
  </si>
  <si>
    <t>福塩線 湯田村駅</t>
    <rPh sb="0" eb="1">
      <t>フク</t>
    </rPh>
    <rPh sb="1" eb="2">
      <t>シオ</t>
    </rPh>
    <rPh sb="2" eb="3">
      <t>セン</t>
    </rPh>
    <rPh sb="4" eb="5">
      <t>ユ</t>
    </rPh>
    <rPh sb="5" eb="7">
      <t>タムラ</t>
    </rPh>
    <rPh sb="7" eb="8">
      <t>エキ</t>
    </rPh>
    <phoneticPr fontId="3"/>
  </si>
  <si>
    <t>山陽本線 柳井駅</t>
    <rPh sb="0" eb="2">
      <t>サンヨウ</t>
    </rPh>
    <rPh sb="2" eb="4">
      <t>ホンセン</t>
    </rPh>
    <rPh sb="5" eb="7">
      <t>ヤナイ</t>
    </rPh>
    <rPh sb="7" eb="8">
      <t>エキ</t>
    </rPh>
    <phoneticPr fontId="3"/>
  </si>
  <si>
    <t>瀬戸大橋線（宇野線） 妹尾駅</t>
    <rPh sb="6" eb="8">
      <t>ウノ</t>
    </rPh>
    <rPh sb="8" eb="9">
      <t>セン</t>
    </rPh>
    <rPh sb="11" eb="13">
      <t>セノオ</t>
    </rPh>
    <rPh sb="13" eb="14">
      <t>エキ</t>
    </rPh>
    <phoneticPr fontId="3"/>
  </si>
  <si>
    <t>瀬戸大橋線 児島駅</t>
    <rPh sb="6" eb="8">
      <t>コジマ</t>
    </rPh>
    <rPh sb="8" eb="9">
      <t>エキ</t>
    </rPh>
    <phoneticPr fontId="3"/>
  </si>
  <si>
    <t>ANA 3731</t>
    <phoneticPr fontId="3"/>
  </si>
  <si>
    <t>羽田</t>
    <rPh sb="0" eb="2">
      <t>ハネダ</t>
    </rPh>
    <phoneticPr fontId="3"/>
  </si>
  <si>
    <t>長崎空港</t>
    <rPh sb="0" eb="2">
      <t>ナガサキ</t>
    </rPh>
    <rPh sb="2" eb="4">
      <t>クウコウ</t>
    </rPh>
    <phoneticPr fontId="3"/>
  </si>
  <si>
    <t>長瀬鼻でいいのか？</t>
    <rPh sb="0" eb="2">
      <t>ナガセ</t>
    </rPh>
    <rPh sb="2" eb="3">
      <t>バナ</t>
    </rPh>
    <phoneticPr fontId="3"/>
  </si>
  <si>
    <t>福岡空港</t>
    <rPh sb="0" eb="2">
      <t>フクオカ</t>
    </rPh>
    <rPh sb="2" eb="4">
      <t>クウコウ</t>
    </rPh>
    <phoneticPr fontId="3"/>
  </si>
  <si>
    <t>那覇空港</t>
    <rPh sb="0" eb="2">
      <t>ナハ</t>
    </rPh>
    <rPh sb="2" eb="4">
      <t>クウコウ</t>
    </rPh>
    <phoneticPr fontId="3"/>
  </si>
  <si>
    <t>那覇空港→トヨタレンタカーの送迎は何時まで？</t>
    <rPh sb="0" eb="2">
      <t>ナハ</t>
    </rPh>
    <rPh sb="2" eb="4">
      <t>クウコウ</t>
    </rPh>
    <rPh sb="14" eb="16">
      <t>ソウゲイ</t>
    </rPh>
    <rPh sb="17" eb="19">
      <t>ナンジ</t>
    </rPh>
    <phoneticPr fontId="3"/>
  </si>
  <si>
    <t>ホテル咲き都</t>
    <rPh sb="3" eb="4">
      <t>サ</t>
    </rPh>
    <rPh sb="5" eb="6">
      <t>ミヤコ</t>
    </rPh>
    <phoneticPr fontId="3"/>
  </si>
  <si>
    <t>ANA 493</t>
    <phoneticPr fontId="3"/>
  </si>
  <si>
    <t>かもめ32号(博多行)</t>
    <phoneticPr fontId="3"/>
  </si>
  <si>
    <t>福岡地下鉄空港線(福岡空港行)</t>
    <phoneticPr fontId="3"/>
  </si>
  <si>
    <t>ホテル東急ビズフォート那覇</t>
    <phoneticPr fontId="3"/>
  </si>
  <si>
    <t>ゆいれーる 旭橋駅下車</t>
    <rPh sb="6" eb="8">
      <t>アサヒバシ</t>
    </rPh>
    <rPh sb="8" eb="9">
      <t>エキ</t>
    </rPh>
    <rPh sb="9" eb="11">
      <t>ゲシャ</t>
    </rPh>
    <phoneticPr fontId="3"/>
  </si>
  <si>
    <t>日産レンタカー 長崎空港店</t>
    <rPh sb="8" eb="10">
      <t>ナガサキ</t>
    </rPh>
    <rPh sb="10" eb="12">
      <t>クウコウ</t>
    </rPh>
    <rPh sb="12" eb="13">
      <t>テン</t>
    </rPh>
    <phoneticPr fontId="3"/>
  </si>
  <si>
    <t>日産レンタカー 長崎駅前</t>
    <rPh sb="0" eb="2">
      <t>ニッサン</t>
    </rPh>
    <phoneticPr fontId="3"/>
  </si>
  <si>
    <t>長崎駅</t>
    <rPh sb="0" eb="2">
      <t>ナガサキ</t>
    </rPh>
    <rPh sb="2" eb="3">
      <t>エキ</t>
    </rPh>
    <phoneticPr fontId="3"/>
  </si>
  <si>
    <t>福岡空港駅</t>
    <rPh sb="0" eb="2">
      <t>フクオカ</t>
    </rPh>
    <rPh sb="2" eb="4">
      <t>クウコウ</t>
    </rPh>
    <rPh sb="4" eb="5">
      <t>エキ</t>
    </rPh>
    <phoneticPr fontId="3"/>
  </si>
  <si>
    <t>098-867-4554</t>
    <phoneticPr fontId="3"/>
  </si>
  <si>
    <t>ニッポンレンタカー 県庁前店</t>
    <rPh sb="10" eb="13">
      <t>ケンチョウマエ</t>
    </rPh>
    <rPh sb="13" eb="14">
      <t>テン</t>
    </rPh>
    <phoneticPr fontId="3"/>
  </si>
  <si>
    <t>長崎→福岡空港駅</t>
    <rPh sb="0" eb="2">
      <t>ナガサキ</t>
    </rPh>
    <rPh sb="3" eb="5">
      <t>フクオカ</t>
    </rPh>
    <rPh sb="5" eb="7">
      <t>クウコウ</t>
    </rPh>
    <rPh sb="7" eb="8">
      <t>エキ</t>
    </rPh>
    <phoneticPr fontId="3"/>
  </si>
  <si>
    <t>指定席じゃなければ2,980円？</t>
    <rPh sb="0" eb="3">
      <t>シテイセキ</t>
    </rPh>
    <rPh sb="14" eb="15">
      <t>エン</t>
    </rPh>
    <phoneticPr fontId="3"/>
  </si>
  <si>
    <t>ANA 1729</t>
    <phoneticPr fontId="3"/>
  </si>
  <si>
    <t>那覇空港</t>
    <rPh sb="0" eb="2">
      <t>ナハ</t>
    </rPh>
    <rPh sb="2" eb="4">
      <t>クウコウ</t>
    </rPh>
    <phoneticPr fontId="3"/>
  </si>
  <si>
    <t>宮古空港</t>
    <rPh sb="0" eb="2">
      <t>ミヤコ</t>
    </rPh>
    <rPh sb="2" eb="4">
      <t>クウコウ</t>
    </rPh>
    <phoneticPr fontId="3"/>
  </si>
  <si>
    <t>五島</t>
    <rPh sb="0" eb="2">
      <t>ゴトウ</t>
    </rPh>
    <phoneticPr fontId="3"/>
  </si>
  <si>
    <t>那覇</t>
    <rPh sb="0" eb="2">
      <t>ナハ</t>
    </rPh>
    <phoneticPr fontId="3"/>
  </si>
  <si>
    <t>辺戸岬</t>
    <rPh sb="0" eb="2">
      <t>ヘント</t>
    </rPh>
    <rPh sb="2" eb="3">
      <t>ミサキ</t>
    </rPh>
    <phoneticPr fontId="3"/>
  </si>
  <si>
    <t>沖縄自動車道 那覇ＩＣ</t>
    <rPh sb="0" eb="2">
      <t>オキナワ</t>
    </rPh>
    <rPh sb="2" eb="6">
      <t>ジドウシャドウ</t>
    </rPh>
    <rPh sb="7" eb="9">
      <t>ナハ</t>
    </rPh>
    <phoneticPr fontId="3"/>
  </si>
  <si>
    <t>豊見城・糸満</t>
    <rPh sb="0" eb="3">
      <t>トミグスク</t>
    </rPh>
    <rPh sb="4" eb="6">
      <t>イトマン</t>
    </rPh>
    <phoneticPr fontId="3"/>
  </si>
  <si>
    <t>沖縄・浦添</t>
    <phoneticPr fontId="3"/>
  </si>
  <si>
    <t>沖縄・浦添</t>
    <phoneticPr fontId="3"/>
  </si>
  <si>
    <t>名護・今帰仁</t>
    <rPh sb="0" eb="2">
      <t>ナゴ</t>
    </rPh>
    <phoneticPr fontId="3"/>
  </si>
  <si>
    <t>国頭</t>
    <rPh sb="0" eb="2">
      <t>クニガミ</t>
    </rPh>
    <phoneticPr fontId="3"/>
  </si>
  <si>
    <t>奄美</t>
    <rPh sb="0" eb="2">
      <t>アマミ</t>
    </rPh>
    <phoneticPr fontId="3"/>
  </si>
  <si>
    <t>ニッポンレンタカー 県庁前店</t>
    <phoneticPr fontId="3"/>
  </si>
  <si>
    <t>首里</t>
    <rPh sb="0" eb="2">
      <t>シュリ</t>
    </rPh>
    <phoneticPr fontId="3"/>
  </si>
  <si>
    <t>首里城周辺？</t>
    <rPh sb="0" eb="3">
      <t>シュリジョウ</t>
    </rPh>
    <rPh sb="3" eb="5">
      <t>シュウヘン</t>
    </rPh>
    <phoneticPr fontId="3"/>
  </si>
  <si>
    <t>JTA022</t>
    <phoneticPr fontId="3"/>
  </si>
  <si>
    <t>羽田空港</t>
    <phoneticPr fontId="3"/>
  </si>
  <si>
    <t>徒歩</t>
    <rPh sb="0" eb="2">
      <t>トホ</t>
    </rPh>
    <phoneticPr fontId="3"/>
  </si>
  <si>
    <t>レンタカー</t>
    <phoneticPr fontId="3"/>
  </si>
  <si>
    <t>ゆいレール</t>
    <phoneticPr fontId="3"/>
  </si>
  <si>
    <t>計</t>
    <rPh sb="0" eb="1">
      <t>ケイ</t>
    </rPh>
    <phoneticPr fontId="3"/>
  </si>
  <si>
    <t>宮古・石垣・八重山</t>
    <rPh sb="0" eb="2">
      <t>ミヤコ</t>
    </rPh>
    <rPh sb="3" eb="5">
      <t>イシガキ</t>
    </rPh>
    <rPh sb="6" eb="9">
      <t>ヤエヤマ</t>
    </rPh>
    <phoneticPr fontId="3"/>
  </si>
  <si>
    <t>ホテル咲き都</t>
    <rPh sb="3" eb="4">
      <t>サ</t>
    </rPh>
    <rPh sb="5" eb="6">
      <t>ミヤコ</t>
    </rPh>
    <phoneticPr fontId="3"/>
  </si>
  <si>
    <t>一人あたり</t>
    <rPh sb="0" eb="2">
      <t>ヒトリ</t>
    </rPh>
    <phoneticPr fontId="3"/>
  </si>
  <si>
    <t>http://goo.gl/maps/l21j</t>
    <phoneticPr fontId="3"/>
  </si>
  <si>
    <t>http://goo.gl/maps/RKUH</t>
    <phoneticPr fontId="3"/>
  </si>
  <si>
    <t>↑236km 4時間40分</t>
    <phoneticPr fontId="3"/>
  </si>
  <si>
    <t>14時までに返却</t>
    <rPh sb="2" eb="3">
      <t>ジ</t>
    </rPh>
    <rPh sb="6" eb="8">
      <t>ヘンキャク</t>
    </rPh>
    <phoneticPr fontId="3"/>
  </si>
  <si>
    <t>空港内カウンターから送迎</t>
    <phoneticPr fontId="3"/>
  </si>
  <si>
    <t>↑143km 4時間30分</t>
    <phoneticPr fontId="3"/>
  </si>
  <si>
    <t>ホテル咲き都で食事の時間はないかも？</t>
    <rPh sb="3" eb="4">
      <t>サ</t>
    </rPh>
    <rPh sb="5" eb="6">
      <t>ミヤコ</t>
    </rPh>
    <rPh sb="7" eb="9">
      <t>ショクジ</t>
    </rPh>
    <rPh sb="10" eb="12">
      <t>ジカン</t>
    </rPh>
    <phoneticPr fontId="3"/>
  </si>
  <si>
    <t>土曜の午後だと長崎市内が渋滞？</t>
    <rPh sb="0" eb="2">
      <t>ドヨウ</t>
    </rPh>
    <rPh sb="3" eb="5">
      <t>ゴゴ</t>
    </rPh>
    <rPh sb="7" eb="9">
      <t>ナガサキ</t>
    </rPh>
    <rPh sb="9" eb="11">
      <t>シナイ</t>
    </rPh>
    <rPh sb="12" eb="14">
      <t>ジュウタイ</t>
    </rPh>
    <phoneticPr fontId="3"/>
  </si>
  <si>
    <t>博多駅</t>
    <rPh sb="0" eb="2">
      <t>ハカタ</t>
    </rPh>
    <rPh sb="2" eb="3">
      <t>エキ</t>
    </rPh>
    <phoneticPr fontId="3"/>
  </si>
  <si>
    <t>絵巻</t>
    <rPh sb="0" eb="2">
      <t>エマキ</t>
    </rPh>
    <phoneticPr fontId="3"/>
  </si>
  <si>
    <t>レア</t>
    <phoneticPr fontId="3"/>
  </si>
  <si>
    <t>第3弾</t>
  </si>
  <si>
    <t>時計台</t>
  </si>
  <si>
    <t>白神山地</t>
  </si>
  <si>
    <t>伊達政宗像</t>
  </si>
  <si>
    <t>摺上原の戦い</t>
  </si>
  <si>
    <t>太田</t>
  </si>
  <si>
    <t>袋田の滝</t>
  </si>
  <si>
    <t>草津温泉</t>
  </si>
  <si>
    <t>とら</t>
  </si>
  <si>
    <t>牧場</t>
  </si>
  <si>
    <t>シャチ</t>
  </si>
  <si>
    <t>くじら</t>
  </si>
  <si>
    <t>東尋坊</t>
  </si>
  <si>
    <t>気比の松原</t>
  </si>
  <si>
    <t>善光寺</t>
  </si>
  <si>
    <t>諏訪湖</t>
  </si>
  <si>
    <t>高遠の桜</t>
  </si>
  <si>
    <t>鵜飼い</t>
  </si>
  <si>
    <t>甲賀の里</t>
  </si>
  <si>
    <t>三保の松原</t>
  </si>
  <si>
    <t>大わに</t>
  </si>
  <si>
    <t>長篠の戦い</t>
  </si>
  <si>
    <t>香嵐渓</t>
  </si>
  <si>
    <t>伊賀の里</t>
  </si>
  <si>
    <t>清水寺</t>
  </si>
  <si>
    <t>錦帯橋</t>
  </si>
  <si>
    <t>那智の滝</t>
  </si>
  <si>
    <t>祖谷かずら橋</t>
  </si>
  <si>
    <t>寒霞渓</t>
  </si>
  <si>
    <t>鬼ヶ島</t>
  </si>
  <si>
    <t>坂本龍馬像</t>
  </si>
  <si>
    <t>吉野ヶ里</t>
  </si>
  <si>
    <t>虹の松原</t>
  </si>
  <si>
    <t>マンタ</t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</si>
</sst>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[hh]:mm"/>
    <numFmt numFmtId="177" formatCode="mm&quot;月&quot;dd&quot;日&quot;"/>
    <numFmt numFmtId="178" formatCode="m&quot;月&quot;d&quot;日&quot;\ \(aaa\)"/>
    <numFmt numFmtId="179" formatCode="0_);[Red]\(0\)"/>
    <numFmt numFmtId="180" formatCode="h:mm;@"/>
  </numFmts>
  <fonts count="40"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4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9" tint="-0.499984740745262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6"/>
      <name val="ＭＳ Ｐゴシック"/>
      <family val="2"/>
      <charset val="128"/>
    </font>
    <font>
      <u/>
      <sz val="10"/>
      <color theme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color theme="9" tint="-0.499984740745262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11"/>
      <color theme="5" tint="-0.499984740745262"/>
      <name val="ＭＳ Ｐゴシック"/>
      <family val="3"/>
      <charset val="128"/>
    </font>
    <font>
      <sz val="6"/>
      <color theme="5" tint="-0.499984740745262"/>
      <name val="ＭＳ Ｐゴシック"/>
      <family val="3"/>
      <charset val="128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51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13"/>
        <bgColor indexed="47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5" borderId="0" applyNumberFormat="0" applyBorder="0" applyAlignment="0" applyProtection="0"/>
    <xf numFmtId="0" fontId="4" fillId="36" borderId="0" applyNumberFormat="0" applyBorder="0" applyAlignment="0" applyProtection="0"/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10">
    <xf numFmtId="0" fontId="0" fillId="0" borderId="0" xfId="0">
      <alignment vertical="center"/>
    </xf>
    <xf numFmtId="0" fontId="0" fillId="24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20" fontId="0" fillId="0" borderId="10" xfId="0" applyNumberFormat="1" applyBorder="1">
      <alignment vertical="center"/>
    </xf>
    <xf numFmtId="0" fontId="2" fillId="24" borderId="10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10" xfId="0" applyNumberFormat="1" applyFill="1" applyBorder="1">
      <alignment vertical="center"/>
    </xf>
    <xf numFmtId="20" fontId="0" fillId="0" borderId="10" xfId="0" applyNumberFormat="1" applyFill="1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vertical="center" wrapText="1"/>
    </xf>
    <xf numFmtId="2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Border="1" applyAlignment="1">
      <alignment vertical="center" wrapText="1"/>
    </xf>
    <xf numFmtId="20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vertical="center" wrapText="1"/>
    </xf>
    <xf numFmtId="20" fontId="0" fillId="0" borderId="13" xfId="0" applyNumberFormat="1" applyBorder="1">
      <alignment vertical="center"/>
    </xf>
    <xf numFmtId="20" fontId="0" fillId="0" borderId="11" xfId="0" applyNumberFormat="1" applyBorder="1" applyAlignment="1">
      <alignment vertical="center" wrapText="1"/>
    </xf>
    <xf numFmtId="20" fontId="0" fillId="0" borderId="13" xfId="0" applyNumberFormat="1" applyFill="1" applyBorder="1">
      <alignment vertical="center"/>
    </xf>
    <xf numFmtId="0" fontId="0" fillId="0" borderId="14" xfId="0" applyBorder="1">
      <alignment vertical="center"/>
    </xf>
    <xf numFmtId="20" fontId="0" fillId="0" borderId="14" xfId="0" applyNumberFormat="1" applyBorder="1">
      <alignment vertical="center"/>
    </xf>
    <xf numFmtId="20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20" fontId="0" fillId="0" borderId="16" xfId="0" applyNumberFormat="1" applyBorder="1">
      <alignment vertical="center"/>
    </xf>
    <xf numFmtId="20" fontId="0" fillId="0" borderId="17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0" xfId="0" applyNumberFormat="1">
      <alignment vertical="center"/>
    </xf>
    <xf numFmtId="0" fontId="21" fillId="0" borderId="0" xfId="0" applyFont="1" applyAlignment="1">
      <alignment vertical="center" shrinkToFit="1"/>
    </xf>
    <xf numFmtId="0" fontId="21" fillId="0" borderId="0" xfId="0" applyFont="1">
      <alignment vertical="center"/>
    </xf>
    <xf numFmtId="20" fontId="21" fillId="0" borderId="0" xfId="0" applyNumberFormat="1" applyFont="1">
      <alignment vertical="center"/>
    </xf>
    <xf numFmtId="0" fontId="22" fillId="0" borderId="0" xfId="0" applyFont="1" applyAlignment="1">
      <alignment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21" fillId="25" borderId="20" xfId="0" applyFont="1" applyFill="1" applyBorder="1" applyAlignment="1">
      <alignment horizontal="right" vertical="center" shrinkToFit="1"/>
    </xf>
    <xf numFmtId="20" fontId="21" fillId="25" borderId="20" xfId="0" applyNumberFormat="1" applyFont="1" applyFill="1" applyBorder="1" applyAlignment="1">
      <alignment horizontal="center" vertical="center"/>
    </xf>
    <xf numFmtId="38" fontId="21" fillId="0" borderId="10" xfId="33" applyFont="1" applyBorder="1">
      <alignment vertical="center"/>
    </xf>
    <xf numFmtId="0" fontId="21" fillId="25" borderId="0" xfId="0" applyFont="1" applyFill="1" applyBorder="1" applyAlignment="1">
      <alignment horizontal="right" vertical="center" shrinkToFit="1"/>
    </xf>
    <xf numFmtId="0" fontId="21" fillId="25" borderId="0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horizontal="right" vertical="center" shrinkToFit="1"/>
    </xf>
    <xf numFmtId="20" fontId="21" fillId="25" borderId="21" xfId="0" applyNumberFormat="1" applyFont="1" applyFill="1" applyBorder="1" applyAlignment="1">
      <alignment horizontal="center" vertical="center"/>
    </xf>
    <xf numFmtId="0" fontId="24" fillId="0" borderId="0" xfId="0" applyFont="1">
      <alignment vertical="center"/>
    </xf>
    <xf numFmtId="38" fontId="21" fillId="0" borderId="10" xfId="0" applyNumberFormat="1" applyFont="1" applyBorder="1">
      <alignment vertical="center"/>
    </xf>
    <xf numFmtId="20" fontId="21" fillId="26" borderId="20" xfId="0" applyNumberFormat="1" applyFont="1" applyFill="1" applyBorder="1" applyAlignment="1">
      <alignment horizontal="center" vertical="center"/>
    </xf>
    <xf numFmtId="0" fontId="21" fillId="26" borderId="0" xfId="0" applyFont="1" applyFill="1" applyBorder="1" applyAlignment="1">
      <alignment horizontal="right" vertical="center" shrinkToFit="1"/>
    </xf>
    <xf numFmtId="0" fontId="23" fillId="0" borderId="0" xfId="0" applyFont="1">
      <alignment vertical="center"/>
    </xf>
    <xf numFmtId="0" fontId="25" fillId="0" borderId="0" xfId="0" applyFont="1">
      <alignment vertical="center"/>
    </xf>
    <xf numFmtId="0" fontId="21" fillId="27" borderId="0" xfId="0" applyFont="1" applyFill="1" applyBorder="1" applyAlignment="1">
      <alignment horizontal="right" vertical="center"/>
    </xf>
    <xf numFmtId="20" fontId="21" fillId="27" borderId="0" xfId="0" applyNumberFormat="1" applyFont="1" applyFill="1" applyBorder="1" applyAlignment="1">
      <alignment horizontal="center" vertical="center"/>
    </xf>
    <xf numFmtId="0" fontId="21" fillId="25" borderId="2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20" fontId="21" fillId="0" borderId="0" xfId="0" applyNumberFormat="1" applyFont="1" applyFill="1" applyBorder="1" applyAlignment="1">
      <alignment horizontal="center" vertical="center"/>
    </xf>
    <xf numFmtId="20" fontId="21" fillId="0" borderId="0" xfId="0" applyNumberFormat="1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1" fillId="25" borderId="0" xfId="0" applyFont="1" applyFill="1" applyBorder="1" applyAlignment="1">
      <alignment horizontal="right" vertical="center"/>
    </xf>
    <xf numFmtId="0" fontId="21" fillId="25" borderId="21" xfId="0" applyFont="1" applyFill="1" applyBorder="1" applyAlignment="1">
      <alignment horizontal="right" vertical="center"/>
    </xf>
    <xf numFmtId="0" fontId="26" fillId="0" borderId="0" xfId="0" applyFont="1">
      <alignment vertical="center"/>
    </xf>
    <xf numFmtId="20" fontId="21" fillId="25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6" fillId="0" borderId="0" xfId="0" applyFont="1" applyFill="1" applyBorder="1">
      <alignment vertical="center"/>
    </xf>
    <xf numFmtId="0" fontId="21" fillId="25" borderId="0" xfId="0" applyFont="1" applyFill="1" applyAlignment="1">
      <alignment horizontal="right" vertical="center" shrinkToFit="1"/>
    </xf>
    <xf numFmtId="20" fontId="21" fillId="25" borderId="0" xfId="0" applyNumberFormat="1" applyFont="1" applyFill="1" applyAlignment="1">
      <alignment horizontal="center" vertical="center"/>
    </xf>
    <xf numFmtId="0" fontId="21" fillId="25" borderId="0" xfId="0" applyFont="1" applyFill="1" applyAlignment="1">
      <alignment horizontal="right" vertical="center"/>
    </xf>
    <xf numFmtId="0" fontId="21" fillId="25" borderId="0" xfId="0" applyFont="1" applyFill="1" applyAlignment="1">
      <alignment horizontal="center" vertical="center"/>
    </xf>
    <xf numFmtId="0" fontId="25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21" fillId="27" borderId="0" xfId="0" applyFont="1" applyFill="1" applyBorder="1" applyAlignment="1">
      <alignment horizontal="right" vertical="center" shrinkToFit="1"/>
    </xf>
    <xf numFmtId="20" fontId="21" fillId="26" borderId="21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7" fillId="0" borderId="0" xfId="0" applyFont="1">
      <alignment vertical="center"/>
    </xf>
    <xf numFmtId="20" fontId="21" fillId="26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20" fontId="0" fillId="0" borderId="0" xfId="0" applyNumberFormat="1">
      <alignment vertical="center"/>
    </xf>
    <xf numFmtId="20" fontId="0" fillId="0" borderId="13" xfId="0" applyNumberFormat="1" applyBorder="1" applyAlignment="1">
      <alignment vertical="center" wrapText="1"/>
    </xf>
    <xf numFmtId="0" fontId="0" fillId="0" borderId="12" xfId="0" applyNumberFormat="1" applyFill="1" applyBorder="1">
      <alignment vertical="center"/>
    </xf>
    <xf numFmtId="0" fontId="0" fillId="0" borderId="13" xfId="0" applyNumberFormat="1" applyFill="1" applyBorder="1">
      <alignment vertical="center"/>
    </xf>
    <xf numFmtId="0" fontId="0" fillId="0" borderId="11" xfId="0" applyNumberFormat="1" applyFill="1" applyBorder="1">
      <alignment vertical="center"/>
    </xf>
    <xf numFmtId="0" fontId="0" fillId="28" borderId="12" xfId="0" applyFill="1" applyBorder="1">
      <alignment vertical="center"/>
    </xf>
    <xf numFmtId="0" fontId="3" fillId="0" borderId="0" xfId="0" applyFont="1">
      <alignment vertical="center"/>
    </xf>
    <xf numFmtId="0" fontId="0" fillId="24" borderId="22" xfId="0" applyFill="1" applyBorder="1">
      <alignment vertical="center"/>
    </xf>
    <xf numFmtId="0" fontId="0" fillId="24" borderId="23" xfId="0" applyFill="1" applyBorder="1">
      <alignment vertical="center"/>
    </xf>
    <xf numFmtId="0" fontId="0" fillId="24" borderId="24" xfId="0" applyFill="1" applyBorder="1">
      <alignment vertical="center"/>
    </xf>
    <xf numFmtId="56" fontId="0" fillId="0" borderId="25" xfId="0" applyNumberForma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20" fontId="0" fillId="0" borderId="31" xfId="0" applyNumberFormat="1" applyBorder="1">
      <alignment vertical="center"/>
    </xf>
    <xf numFmtId="0" fontId="0" fillId="0" borderId="32" xfId="0" applyBorder="1">
      <alignment vertical="center"/>
    </xf>
    <xf numFmtId="56" fontId="0" fillId="0" borderId="33" xfId="0" applyNumberForma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29" borderId="28" xfId="0" applyFill="1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2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43" xfId="0" applyBorder="1">
      <alignment vertical="center"/>
    </xf>
    <xf numFmtId="56" fontId="0" fillId="0" borderId="42" xfId="0" applyNumberFormat="1" applyBorder="1">
      <alignment vertical="center"/>
    </xf>
    <xf numFmtId="0" fontId="0" fillId="0" borderId="42" xfId="0" applyBorder="1">
      <alignment vertical="center"/>
    </xf>
    <xf numFmtId="0" fontId="0" fillId="0" borderId="44" xfId="0" applyBorder="1">
      <alignment vertical="center"/>
    </xf>
    <xf numFmtId="0" fontId="0" fillId="0" borderId="21" xfId="0" applyBorder="1">
      <alignment vertical="center"/>
    </xf>
    <xf numFmtId="0" fontId="0" fillId="0" borderId="45" xfId="0" applyBorder="1">
      <alignment vertical="center"/>
    </xf>
    <xf numFmtId="0" fontId="0" fillId="30" borderId="37" xfId="0" applyFill="1" applyBorder="1">
      <alignment vertical="center"/>
    </xf>
    <xf numFmtId="0" fontId="0" fillId="30" borderId="46" xfId="0" applyFill="1" applyBorder="1">
      <alignment vertical="center"/>
    </xf>
    <xf numFmtId="0" fontId="0" fillId="24" borderId="48" xfId="0" applyFill="1" applyBorder="1">
      <alignment vertical="center"/>
    </xf>
    <xf numFmtId="0" fontId="0" fillId="0" borderId="48" xfId="0" applyBorder="1">
      <alignment vertical="center"/>
    </xf>
    <xf numFmtId="0" fontId="0" fillId="0" borderId="47" xfId="0" applyBorder="1">
      <alignment vertical="center"/>
    </xf>
    <xf numFmtId="0" fontId="0" fillId="0" borderId="49" xfId="0" applyBorder="1">
      <alignment vertical="center"/>
    </xf>
    <xf numFmtId="0" fontId="0" fillId="0" borderId="14" xfId="0" applyNumberFormat="1" applyFill="1" applyBorder="1">
      <alignment vertical="center"/>
    </xf>
    <xf numFmtId="0" fontId="0" fillId="0" borderId="16" xfId="0" applyNumberFormat="1" applyFill="1" applyBorder="1">
      <alignment vertical="center"/>
    </xf>
    <xf numFmtId="0" fontId="0" fillId="0" borderId="18" xfId="0" applyNumberFormat="1" applyFill="1" applyBorder="1">
      <alignment vertical="center"/>
    </xf>
    <xf numFmtId="0" fontId="0" fillId="0" borderId="50" xfId="0" applyBorder="1" applyAlignment="1">
      <alignment vertical="center" wrapText="1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20" fontId="0" fillId="0" borderId="50" xfId="0" applyNumberFormat="1" applyBorder="1">
      <alignment vertical="center"/>
    </xf>
    <xf numFmtId="0" fontId="0" fillId="0" borderId="52" xfId="0" applyBorder="1">
      <alignment vertical="center"/>
    </xf>
    <xf numFmtId="20" fontId="0" fillId="0" borderId="52" xfId="0" applyNumberFormat="1" applyBorder="1">
      <alignment vertical="center"/>
    </xf>
    <xf numFmtId="0" fontId="0" fillId="0" borderId="53" xfId="0" applyBorder="1">
      <alignment vertical="center"/>
    </xf>
    <xf numFmtId="20" fontId="0" fillId="0" borderId="12" xfId="0" applyNumberFormat="1" applyBorder="1" applyAlignment="1">
      <alignment vertical="center" wrapText="1"/>
    </xf>
    <xf numFmtId="0" fontId="0" fillId="0" borderId="54" xfId="0" applyBorder="1">
      <alignment vertical="center"/>
    </xf>
    <xf numFmtId="56" fontId="0" fillId="0" borderId="27" xfId="0" applyNumberFormat="1" applyBorder="1">
      <alignment vertical="center"/>
    </xf>
    <xf numFmtId="0" fontId="2" fillId="0" borderId="0" xfId="209">
      <alignment vertical="center"/>
    </xf>
    <xf numFmtId="0" fontId="2" fillId="31" borderId="73" xfId="209" applyFont="1" applyFill="1" applyBorder="1">
      <alignment vertical="center"/>
    </xf>
    <xf numFmtId="0" fontId="2" fillId="31" borderId="74" xfId="209" applyFont="1" applyFill="1" applyBorder="1">
      <alignment vertical="center"/>
    </xf>
    <xf numFmtId="0" fontId="2" fillId="31" borderId="75" xfId="209" applyFont="1" applyFill="1" applyBorder="1">
      <alignment vertical="center"/>
    </xf>
    <xf numFmtId="0" fontId="2" fillId="0" borderId="0" xfId="209" applyFont="1" applyFill="1" applyBorder="1">
      <alignment vertical="center"/>
    </xf>
    <xf numFmtId="177" fontId="2" fillId="0" borderId="55" xfId="209" applyNumberFormat="1" applyBorder="1">
      <alignment vertical="center"/>
    </xf>
    <xf numFmtId="0" fontId="2" fillId="0" borderId="56" xfId="209" applyFont="1" applyBorder="1">
      <alignment vertical="center"/>
    </xf>
    <xf numFmtId="20" fontId="2" fillId="0" borderId="56" xfId="209" applyNumberFormat="1" applyBorder="1">
      <alignment vertical="center"/>
    </xf>
    <xf numFmtId="0" fontId="2" fillId="31" borderId="76" xfId="43" applyFont="1" applyFill="1" applyBorder="1">
      <alignment vertical="center"/>
    </xf>
    <xf numFmtId="0" fontId="2" fillId="0" borderId="55" xfId="209" applyBorder="1">
      <alignment vertical="center"/>
    </xf>
    <xf numFmtId="0" fontId="2" fillId="0" borderId="58" xfId="209" applyBorder="1">
      <alignment vertical="center"/>
    </xf>
    <xf numFmtId="0" fontId="2" fillId="0" borderId="59" xfId="209" applyBorder="1">
      <alignment vertical="center"/>
    </xf>
    <xf numFmtId="0" fontId="2" fillId="0" borderId="76" xfId="209" applyFont="1" applyBorder="1">
      <alignment vertical="center"/>
    </xf>
    <xf numFmtId="0" fontId="2" fillId="0" borderId="60" xfId="209" applyFont="1" applyBorder="1">
      <alignment vertical="center"/>
    </xf>
    <xf numFmtId="20" fontId="2" fillId="0" borderId="60" xfId="209" applyNumberFormat="1" applyBorder="1">
      <alignment vertical="center"/>
    </xf>
    <xf numFmtId="0" fontId="2" fillId="0" borderId="60" xfId="209" applyBorder="1">
      <alignment vertical="center"/>
    </xf>
    <xf numFmtId="0" fontId="2" fillId="0" borderId="61" xfId="209" applyFont="1" applyBorder="1">
      <alignment vertical="center"/>
    </xf>
    <xf numFmtId="0" fontId="2" fillId="0" borderId="62" xfId="209" applyFont="1" applyBorder="1">
      <alignment vertical="center"/>
    </xf>
    <xf numFmtId="0" fontId="2" fillId="0" borderId="62" xfId="209" applyBorder="1">
      <alignment vertical="center"/>
    </xf>
    <xf numFmtId="20" fontId="2" fillId="0" borderId="62" xfId="209" applyNumberFormat="1" applyBorder="1">
      <alignment vertical="center"/>
    </xf>
    <xf numFmtId="0" fontId="2" fillId="0" borderId="64" xfId="209" applyBorder="1">
      <alignment vertical="center"/>
    </xf>
    <xf numFmtId="0" fontId="2" fillId="0" borderId="58" xfId="209" applyFont="1" applyBorder="1">
      <alignment vertical="center"/>
    </xf>
    <xf numFmtId="20" fontId="2" fillId="0" borderId="58" xfId="209" applyNumberFormat="1" applyBorder="1">
      <alignment vertical="center"/>
    </xf>
    <xf numFmtId="0" fontId="4" fillId="0" borderId="58" xfId="209" applyFont="1" applyBorder="1">
      <alignment vertical="center"/>
    </xf>
    <xf numFmtId="0" fontId="2" fillId="0" borderId="59" xfId="209" applyFont="1" applyBorder="1" applyAlignment="1">
      <alignment vertical="center" wrapText="1"/>
    </xf>
    <xf numFmtId="0" fontId="2" fillId="0" borderId="66" xfId="209" applyFont="1" applyBorder="1">
      <alignment vertical="center"/>
    </xf>
    <xf numFmtId="0" fontId="29" fillId="0" borderId="66" xfId="209" applyFont="1" applyBorder="1">
      <alignment vertical="center"/>
    </xf>
    <xf numFmtId="0" fontId="2" fillId="0" borderId="59" xfId="209" applyFont="1" applyBorder="1">
      <alignment vertical="center"/>
    </xf>
    <xf numFmtId="20" fontId="2" fillId="0" borderId="62" xfId="209" applyNumberFormat="1" applyBorder="1" applyAlignment="1">
      <alignment vertical="center" wrapText="1"/>
    </xf>
    <xf numFmtId="0" fontId="2" fillId="0" borderId="63" xfId="209" applyFont="1" applyBorder="1">
      <alignment vertical="center"/>
    </xf>
    <xf numFmtId="0" fontId="2" fillId="0" borderId="64" xfId="209" applyFont="1" applyBorder="1">
      <alignment vertical="center"/>
    </xf>
    <xf numFmtId="0" fontId="2" fillId="0" borderId="60" xfId="209" applyFont="1" applyBorder="1" applyAlignment="1">
      <alignment vertical="center" wrapText="1"/>
    </xf>
    <xf numFmtId="0" fontId="2" fillId="0" borderId="60" xfId="209" applyNumberFormat="1" applyFill="1" applyBorder="1">
      <alignment vertical="center"/>
    </xf>
    <xf numFmtId="0" fontId="2" fillId="0" borderId="62" xfId="209" applyFont="1" applyBorder="1" applyAlignment="1">
      <alignment vertical="center" wrapText="1"/>
    </xf>
    <xf numFmtId="0" fontId="2" fillId="0" borderId="62" xfId="209" applyNumberFormat="1" applyFill="1" applyBorder="1">
      <alignment vertical="center"/>
    </xf>
    <xf numFmtId="0" fontId="2" fillId="0" borderId="58" xfId="209" applyFont="1" applyBorder="1" applyAlignment="1">
      <alignment vertical="center" wrapText="1"/>
    </xf>
    <xf numFmtId="0" fontId="2" fillId="31" borderId="78" xfId="209" applyFont="1" applyFill="1" applyBorder="1">
      <alignment vertical="center"/>
    </xf>
    <xf numFmtId="0" fontId="2" fillId="31" borderId="79" xfId="209" applyFont="1" applyFill="1" applyBorder="1">
      <alignment vertical="center"/>
    </xf>
    <xf numFmtId="0" fontId="2" fillId="0" borderId="58" xfId="209" applyBorder="1" applyAlignment="1">
      <alignment vertical="center" wrapText="1"/>
    </xf>
    <xf numFmtId="0" fontId="2" fillId="0" borderId="58" xfId="209" applyNumberFormat="1" applyFont="1" applyFill="1" applyBorder="1">
      <alignment vertical="center"/>
    </xf>
    <xf numFmtId="0" fontId="2" fillId="0" borderId="64" xfId="209" applyBorder="1" applyAlignment="1">
      <alignment vertical="center" wrapText="1"/>
    </xf>
    <xf numFmtId="0" fontId="2" fillId="0" borderId="64" xfId="209" applyNumberFormat="1" applyFont="1" applyFill="1" applyBorder="1">
      <alignment vertical="center"/>
    </xf>
    <xf numFmtId="0" fontId="2" fillId="0" borderId="60" xfId="209" applyNumberFormat="1" applyFont="1" applyFill="1" applyBorder="1">
      <alignment vertical="center"/>
    </xf>
    <xf numFmtId="0" fontId="2" fillId="32" borderId="67" xfId="209" applyFont="1" applyFill="1" applyBorder="1" applyAlignment="1">
      <alignment vertical="center" wrapText="1"/>
    </xf>
    <xf numFmtId="0" fontId="2" fillId="32" borderId="67" xfId="209" applyFill="1" applyBorder="1">
      <alignment vertical="center"/>
    </xf>
    <xf numFmtId="20" fontId="2" fillId="32" borderId="67" xfId="209" applyNumberFormat="1" applyFill="1" applyBorder="1">
      <alignment vertical="center"/>
    </xf>
    <xf numFmtId="0" fontId="2" fillId="32" borderId="67" xfId="209" applyNumberFormat="1" applyFill="1" applyBorder="1">
      <alignment vertical="center"/>
    </xf>
    <xf numFmtId="0" fontId="2" fillId="32" borderId="68" xfId="209" applyFont="1" applyFill="1" applyBorder="1">
      <alignment vertical="center"/>
    </xf>
    <xf numFmtId="0" fontId="2" fillId="33" borderId="67" xfId="209" applyFont="1" applyFill="1" applyBorder="1" applyAlignment="1">
      <alignment vertical="center" wrapText="1"/>
    </xf>
    <xf numFmtId="0" fontId="2" fillId="33" borderId="67" xfId="209" applyFill="1" applyBorder="1">
      <alignment vertical="center"/>
    </xf>
    <xf numFmtId="20" fontId="2" fillId="33" borderId="67" xfId="209" applyNumberFormat="1" applyFill="1" applyBorder="1">
      <alignment vertical="center"/>
    </xf>
    <xf numFmtId="0" fontId="2" fillId="33" borderId="67" xfId="209" applyNumberFormat="1" applyFill="1" applyBorder="1">
      <alignment vertical="center"/>
    </xf>
    <xf numFmtId="0" fontId="2" fillId="33" borderId="68" xfId="209" applyFont="1" applyFill="1" applyBorder="1">
      <alignment vertical="center"/>
    </xf>
    <xf numFmtId="0" fontId="2" fillId="31" borderId="80" xfId="209" applyFont="1" applyFill="1" applyBorder="1">
      <alignment vertical="center"/>
    </xf>
    <xf numFmtId="0" fontId="2" fillId="31" borderId="81" xfId="209" applyFont="1" applyFill="1" applyBorder="1">
      <alignment vertical="center"/>
    </xf>
    <xf numFmtId="56" fontId="2" fillId="0" borderId="55" xfId="209" applyNumberFormat="1" applyBorder="1">
      <alignment vertical="center"/>
    </xf>
    <xf numFmtId="0" fontId="2" fillId="0" borderId="60" xfId="209" applyBorder="1" applyAlignment="1">
      <alignment vertical="center" wrapText="1"/>
    </xf>
    <xf numFmtId="0" fontId="2" fillId="0" borderId="62" xfId="209" applyNumberFormat="1" applyFont="1" applyFill="1" applyBorder="1">
      <alignment vertical="center"/>
    </xf>
    <xf numFmtId="0" fontId="2" fillId="0" borderId="67" xfId="209" applyBorder="1" applyAlignment="1">
      <alignment vertical="center" wrapText="1"/>
    </xf>
    <xf numFmtId="0" fontId="2" fillId="0" borderId="67" xfId="209" applyFont="1" applyBorder="1">
      <alignment vertical="center"/>
    </xf>
    <xf numFmtId="0" fontId="2" fillId="0" borderId="67" xfId="209" applyNumberFormat="1" applyFill="1" applyBorder="1">
      <alignment vertical="center"/>
    </xf>
    <xf numFmtId="0" fontId="2" fillId="0" borderId="68" xfId="209" applyFont="1" applyBorder="1">
      <alignment vertical="center"/>
    </xf>
    <xf numFmtId="0" fontId="2" fillId="0" borderId="69" xfId="209" applyBorder="1">
      <alignment vertical="center"/>
    </xf>
    <xf numFmtId="0" fontId="2" fillId="0" borderId="70" xfId="209" applyBorder="1">
      <alignment vertical="center"/>
    </xf>
    <xf numFmtId="0" fontId="2" fillId="0" borderId="71" xfId="209" applyBorder="1">
      <alignment vertical="center"/>
    </xf>
    <xf numFmtId="20" fontId="2" fillId="0" borderId="71" xfId="209" applyNumberFormat="1" applyBorder="1">
      <alignment vertical="center"/>
    </xf>
    <xf numFmtId="0" fontId="2" fillId="0" borderId="72" xfId="209" applyBorder="1">
      <alignment vertical="center"/>
    </xf>
    <xf numFmtId="20" fontId="2" fillId="0" borderId="0" xfId="209" applyNumberFormat="1">
      <alignment vertical="center"/>
    </xf>
    <xf numFmtId="0" fontId="2" fillId="0" borderId="66" xfId="209" applyFont="1" applyBorder="1" applyAlignment="1">
      <alignment vertical="center" wrapText="1"/>
    </xf>
    <xf numFmtId="0" fontId="2" fillId="0" borderId="0" xfId="209" applyFont="1">
      <alignment vertical="center"/>
    </xf>
    <xf numFmtId="177" fontId="2" fillId="0" borderId="55" xfId="209" applyNumberFormat="1" applyFont="1" applyBorder="1">
      <alignment vertical="center"/>
    </xf>
    <xf numFmtId="20" fontId="2" fillId="0" borderId="56" xfId="209" applyNumberFormat="1" applyFont="1" applyBorder="1">
      <alignment vertical="center"/>
    </xf>
    <xf numFmtId="0" fontId="2" fillId="0" borderId="57" xfId="209" applyFont="1" applyBorder="1">
      <alignment vertical="center"/>
    </xf>
    <xf numFmtId="0" fontId="2" fillId="0" borderId="55" xfId="209" applyFont="1" applyBorder="1">
      <alignment vertical="center"/>
    </xf>
    <xf numFmtId="20" fontId="2" fillId="0" borderId="60" xfId="209" applyNumberFormat="1" applyFont="1" applyBorder="1">
      <alignment vertical="center"/>
    </xf>
    <xf numFmtId="0" fontId="2" fillId="34" borderId="76" xfId="209" applyFont="1" applyFill="1" applyBorder="1">
      <alignment vertical="center"/>
    </xf>
    <xf numFmtId="20" fontId="2" fillId="0" borderId="62" xfId="209" applyNumberFormat="1" applyFont="1" applyBorder="1">
      <alignment vertical="center"/>
    </xf>
    <xf numFmtId="20" fontId="2" fillId="0" borderId="58" xfId="209" applyNumberFormat="1" applyFont="1" applyBorder="1" applyAlignment="1">
      <alignment vertical="center" wrapText="1"/>
    </xf>
    <xf numFmtId="20" fontId="2" fillId="0" borderId="60" xfId="209" applyNumberFormat="1" applyFont="1" applyBorder="1" applyAlignment="1">
      <alignment vertical="center" wrapText="1"/>
    </xf>
    <xf numFmtId="0" fontId="2" fillId="0" borderId="65" xfId="209" applyFont="1" applyBorder="1">
      <alignment vertical="center"/>
    </xf>
    <xf numFmtId="20" fontId="2" fillId="0" borderId="58" xfId="209" applyNumberFormat="1" applyFont="1" applyBorder="1">
      <alignment vertical="center"/>
    </xf>
    <xf numFmtId="0" fontId="2" fillId="0" borderId="59" xfId="209" applyNumberFormat="1" applyFont="1" applyBorder="1">
      <alignment vertical="center"/>
    </xf>
    <xf numFmtId="20" fontId="2" fillId="0" borderId="64" xfId="209" applyNumberFormat="1" applyFont="1" applyBorder="1" applyAlignment="1">
      <alignment vertical="center" wrapText="1"/>
    </xf>
    <xf numFmtId="0" fontId="2" fillId="35" borderId="64" xfId="209" applyFont="1" applyFill="1" applyBorder="1">
      <alignment vertical="center"/>
    </xf>
    <xf numFmtId="0" fontId="10" fillId="35" borderId="64" xfId="210" applyNumberFormat="1" applyFont="1" applyFill="1" applyBorder="1" applyAlignment="1" applyProtection="1">
      <alignment vertical="center"/>
    </xf>
    <xf numFmtId="0" fontId="2" fillId="0" borderId="77" xfId="209" applyFont="1" applyBorder="1">
      <alignment vertical="center"/>
    </xf>
    <xf numFmtId="176" fontId="2" fillId="0" borderId="60" xfId="209" applyNumberFormat="1" applyFont="1" applyBorder="1" applyAlignment="1">
      <alignment vertical="center" wrapText="1"/>
    </xf>
    <xf numFmtId="0" fontId="4" fillId="35" borderId="64" xfId="211" applyNumberFormat="1" applyFont="1" applyFill="1" applyBorder="1" applyAlignment="1" applyProtection="1">
      <alignment vertical="center"/>
    </xf>
    <xf numFmtId="0" fontId="4" fillId="0" borderId="58" xfId="209" applyNumberFormat="1" applyFont="1" applyFill="1" applyBorder="1">
      <alignment vertical="center"/>
    </xf>
    <xf numFmtId="0" fontId="2" fillId="37" borderId="62" xfId="209" applyFont="1" applyFill="1" applyBorder="1">
      <alignment vertical="center"/>
    </xf>
    <xf numFmtId="20" fontId="2" fillId="37" borderId="62" xfId="209" applyNumberFormat="1" applyFont="1" applyFill="1" applyBorder="1" applyAlignment="1">
      <alignment vertical="center" wrapText="1"/>
    </xf>
    <xf numFmtId="0" fontId="28" fillId="37" borderId="62" xfId="209" applyFont="1" applyFill="1" applyBorder="1">
      <alignment vertical="center"/>
    </xf>
    <xf numFmtId="0" fontId="28" fillId="37" borderId="63" xfId="209" applyFont="1" applyFill="1" applyBorder="1">
      <alignment vertical="center"/>
    </xf>
    <xf numFmtId="0" fontId="2" fillId="37" borderId="58" xfId="209" applyFont="1" applyFill="1" applyBorder="1">
      <alignment vertical="center"/>
    </xf>
    <xf numFmtId="20" fontId="2" fillId="37" borderId="58" xfId="209" applyNumberFormat="1" applyFill="1" applyBorder="1" applyAlignment="1">
      <alignment vertical="center" wrapText="1"/>
    </xf>
    <xf numFmtId="0" fontId="2" fillId="37" borderId="59" xfId="209" applyFont="1" applyFill="1" applyBorder="1">
      <alignment vertical="center"/>
    </xf>
    <xf numFmtId="0" fontId="2" fillId="37" borderId="60" xfId="209" applyFont="1" applyFill="1" applyBorder="1" applyAlignment="1">
      <alignment vertical="center" wrapText="1"/>
    </xf>
    <xf numFmtId="0" fontId="2" fillId="37" borderId="60" xfId="209" applyFont="1" applyFill="1" applyBorder="1">
      <alignment vertical="center"/>
    </xf>
    <xf numFmtId="20" fontId="2" fillId="37" borderId="60" xfId="209" applyNumberFormat="1" applyFill="1" applyBorder="1">
      <alignment vertical="center"/>
    </xf>
    <xf numFmtId="0" fontId="2" fillId="37" borderId="60" xfId="209" applyNumberFormat="1" applyFill="1" applyBorder="1">
      <alignment vertical="center"/>
    </xf>
    <xf numFmtId="0" fontId="2" fillId="37" borderId="61" xfId="209" applyFont="1" applyFill="1" applyBorder="1">
      <alignment vertical="center"/>
    </xf>
    <xf numFmtId="0" fontId="2" fillId="37" borderId="62" xfId="209" applyFont="1" applyFill="1" applyBorder="1" applyAlignment="1">
      <alignment vertical="center" wrapText="1"/>
    </xf>
    <xf numFmtId="20" fontId="2" fillId="37" borderId="62" xfId="209" applyNumberFormat="1" applyFill="1" applyBorder="1">
      <alignment vertical="center"/>
    </xf>
    <xf numFmtId="0" fontId="2" fillId="37" borderId="62" xfId="209" applyNumberFormat="1" applyFill="1" applyBorder="1">
      <alignment vertical="center"/>
    </xf>
    <xf numFmtId="0" fontId="2" fillId="37" borderId="63" xfId="209" applyFont="1" applyFill="1" applyBorder="1">
      <alignment vertical="center"/>
    </xf>
    <xf numFmtId="0" fontId="2" fillId="37" borderId="58" xfId="209" applyFont="1" applyFill="1" applyBorder="1" applyAlignment="1">
      <alignment vertical="center" wrapText="1"/>
    </xf>
    <xf numFmtId="20" fontId="2" fillId="37" borderId="58" xfId="209" applyNumberFormat="1" applyFill="1" applyBorder="1">
      <alignment vertical="center"/>
    </xf>
    <xf numFmtId="0" fontId="2" fillId="37" borderId="58" xfId="209" applyNumberFormat="1" applyFill="1" applyBorder="1">
      <alignment vertical="center"/>
    </xf>
    <xf numFmtId="0" fontId="2" fillId="37" borderId="71" xfId="209" applyFont="1" applyFill="1" applyBorder="1" applyAlignment="1">
      <alignment vertical="center" wrapText="1"/>
    </xf>
    <xf numFmtId="0" fontId="2" fillId="37" borderId="71" xfId="209" applyFont="1" applyFill="1" applyBorder="1">
      <alignment vertical="center"/>
    </xf>
    <xf numFmtId="20" fontId="2" fillId="37" borderId="71" xfId="209" applyNumberFormat="1" applyFill="1" applyBorder="1">
      <alignment vertical="center"/>
    </xf>
    <xf numFmtId="0" fontId="2" fillId="37" borderId="71" xfId="209" applyNumberFormat="1" applyFill="1" applyBorder="1">
      <alignment vertical="center"/>
    </xf>
    <xf numFmtId="0" fontId="2" fillId="37" borderId="72" xfId="209" applyFont="1" applyFill="1" applyBorder="1">
      <alignment vertical="center"/>
    </xf>
    <xf numFmtId="20" fontId="0" fillId="0" borderId="50" xfId="0" applyNumberForma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1" fillId="0" borderId="29" xfId="0" applyFont="1" applyBorder="1">
      <alignment vertical="center"/>
    </xf>
    <xf numFmtId="0" fontId="31" fillId="0" borderId="13" xfId="0" applyFont="1" applyBorder="1">
      <alignment vertical="center"/>
    </xf>
    <xf numFmtId="6" fontId="0" fillId="24" borderId="23" xfId="212" applyFont="1" applyFill="1" applyBorder="1">
      <alignment vertical="center"/>
    </xf>
    <xf numFmtId="6" fontId="0" fillId="0" borderId="11" xfId="212" applyFont="1" applyBorder="1">
      <alignment vertical="center"/>
    </xf>
    <xf numFmtId="6" fontId="0" fillId="0" borderId="12" xfId="212" applyFont="1" applyBorder="1">
      <alignment vertical="center"/>
    </xf>
    <xf numFmtId="6" fontId="0" fillId="0" borderId="13" xfId="212" applyFont="1" applyBorder="1">
      <alignment vertical="center"/>
    </xf>
    <xf numFmtId="6" fontId="0" fillId="0" borderId="50" xfId="212" applyFont="1" applyBorder="1">
      <alignment vertical="center"/>
    </xf>
    <xf numFmtId="6" fontId="0" fillId="0" borderId="52" xfId="212" applyFont="1" applyBorder="1">
      <alignment vertical="center"/>
    </xf>
    <xf numFmtId="6" fontId="0" fillId="0" borderId="31" xfId="212" applyFont="1" applyBorder="1">
      <alignment vertical="center"/>
    </xf>
    <xf numFmtId="6" fontId="0" fillId="0" borderId="0" xfId="212" applyFont="1">
      <alignment vertical="center"/>
    </xf>
    <xf numFmtId="0" fontId="30" fillId="0" borderId="50" xfId="0" applyFont="1" applyBorder="1">
      <alignment vertical="center"/>
    </xf>
    <xf numFmtId="0" fontId="32" fillId="0" borderId="50" xfId="0" applyFont="1" applyBorder="1">
      <alignment vertical="center"/>
    </xf>
    <xf numFmtId="0" fontId="0" fillId="0" borderId="82" xfId="0" applyNumberFormat="1" applyFill="1" applyBorder="1">
      <alignment vertical="center"/>
    </xf>
    <xf numFmtId="0" fontId="0" fillId="0" borderId="52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12" xfId="0" applyFill="1" applyBorder="1">
      <alignment vertical="center"/>
    </xf>
    <xf numFmtId="20" fontId="2" fillId="0" borderId="58" xfId="209" applyNumberFormat="1" applyBorder="1" applyAlignment="1">
      <alignment vertical="center" wrapText="1"/>
    </xf>
    <xf numFmtId="20" fontId="2" fillId="0" borderId="60" xfId="209" applyNumberFormat="1" applyBorder="1" applyAlignment="1">
      <alignment vertical="center" wrapText="1"/>
    </xf>
    <xf numFmtId="20" fontId="2" fillId="0" borderId="64" xfId="209" applyNumberFormat="1" applyBorder="1" applyAlignment="1">
      <alignment vertical="center" wrapText="1"/>
    </xf>
    <xf numFmtId="3" fontId="2" fillId="0" borderId="0" xfId="209" applyNumberFormat="1">
      <alignment vertical="center"/>
    </xf>
    <xf numFmtId="6" fontId="2" fillId="0" borderId="83" xfId="209" applyNumberFormat="1" applyBorder="1">
      <alignment vertical="center"/>
    </xf>
    <xf numFmtId="6" fontId="2" fillId="0" borderId="84" xfId="209" applyNumberFormat="1" applyBorder="1">
      <alignment vertical="center"/>
    </xf>
    <xf numFmtId="6" fontId="2" fillId="0" borderId="86" xfId="209" applyNumberFormat="1" applyFont="1" applyBorder="1">
      <alignment vertical="center"/>
    </xf>
    <xf numFmtId="178" fontId="2" fillId="0" borderId="87" xfId="209" applyNumberFormat="1" applyBorder="1">
      <alignment vertical="center"/>
    </xf>
    <xf numFmtId="6" fontId="2" fillId="0" borderId="88" xfId="209" applyNumberFormat="1" applyFont="1" applyBorder="1">
      <alignment vertical="center"/>
    </xf>
    <xf numFmtId="0" fontId="2" fillId="0" borderId="77" xfId="209" applyBorder="1">
      <alignment vertical="center"/>
    </xf>
    <xf numFmtId="0" fontId="2" fillId="0" borderId="66" xfId="209" applyBorder="1">
      <alignment vertical="center"/>
    </xf>
    <xf numFmtId="6" fontId="2" fillId="0" borderId="85" xfId="209" applyNumberFormat="1" applyBorder="1">
      <alignment vertical="center"/>
    </xf>
    <xf numFmtId="6" fontId="2" fillId="0" borderId="86" xfId="209" applyNumberFormat="1" applyBorder="1">
      <alignment vertical="center"/>
    </xf>
    <xf numFmtId="0" fontId="2" fillId="0" borderId="57" xfId="209" applyBorder="1">
      <alignment vertical="center"/>
    </xf>
    <xf numFmtId="6" fontId="2" fillId="0" borderId="84" xfId="209" applyNumberFormat="1" applyFont="1" applyBorder="1">
      <alignment vertical="center"/>
    </xf>
    <xf numFmtId="0" fontId="2" fillId="0" borderId="61" xfId="209" quotePrefix="1" applyFont="1" applyBorder="1" applyAlignment="1">
      <alignment vertical="center"/>
    </xf>
    <xf numFmtId="178" fontId="2" fillId="0" borderId="55" xfId="209" applyNumberFormat="1" applyBorder="1">
      <alignment vertical="center"/>
    </xf>
    <xf numFmtId="0" fontId="2" fillId="0" borderId="57" xfId="209" applyBorder="1" applyAlignment="1">
      <alignment vertical="center" wrapText="1"/>
    </xf>
    <xf numFmtId="0" fontId="2" fillId="31" borderId="89" xfId="209" applyFont="1" applyFill="1" applyBorder="1">
      <alignment vertical="center"/>
    </xf>
    <xf numFmtId="0" fontId="2" fillId="31" borderId="90" xfId="209" applyFont="1" applyFill="1" applyBorder="1">
      <alignment vertical="center"/>
    </xf>
    <xf numFmtId="0" fontId="2" fillId="31" borderId="91" xfId="209" applyFont="1" applyFill="1" applyBorder="1">
      <alignment vertical="center"/>
    </xf>
    <xf numFmtId="0" fontId="2" fillId="31" borderId="92" xfId="209" applyFont="1" applyFill="1" applyBorder="1">
      <alignment vertical="center"/>
    </xf>
    <xf numFmtId="0" fontId="2" fillId="0" borderId="84" xfId="209" applyFont="1" applyBorder="1">
      <alignment vertical="center"/>
    </xf>
    <xf numFmtId="0" fontId="2" fillId="0" borderId="86" xfId="209" applyBorder="1">
      <alignment vertical="center"/>
    </xf>
    <xf numFmtId="0" fontId="2" fillId="0" borderId="85" xfId="209" applyBorder="1">
      <alignment vertical="center"/>
    </xf>
    <xf numFmtId="0" fontId="2" fillId="0" borderId="88" xfId="209" applyFont="1" applyBorder="1">
      <alignment vertical="center"/>
    </xf>
    <xf numFmtId="0" fontId="2" fillId="0" borderId="86" xfId="209" applyFont="1" applyBorder="1">
      <alignment vertical="center"/>
    </xf>
    <xf numFmtId="20" fontId="2" fillId="0" borderId="84" xfId="209" applyNumberFormat="1" applyBorder="1">
      <alignment vertical="center"/>
    </xf>
    <xf numFmtId="20" fontId="2" fillId="0" borderId="83" xfId="209" applyNumberFormat="1" applyBorder="1">
      <alignment vertical="center"/>
    </xf>
    <xf numFmtId="0" fontId="2" fillId="0" borderId="59" xfId="209" applyBorder="1" applyAlignment="1">
      <alignment vertical="center" wrapText="1"/>
    </xf>
    <xf numFmtId="0" fontId="2" fillId="39" borderId="64" xfId="209" applyFill="1" applyBorder="1">
      <alignment vertical="center"/>
    </xf>
    <xf numFmtId="0" fontId="2" fillId="39" borderId="58" xfId="209" applyFill="1" applyBorder="1">
      <alignment vertical="center"/>
    </xf>
    <xf numFmtId="0" fontId="2" fillId="0" borderId="58" xfId="213" applyFont="1" applyBorder="1">
      <alignment vertical="center"/>
    </xf>
    <xf numFmtId="20" fontId="2" fillId="0" borderId="58" xfId="213" applyNumberFormat="1" applyFont="1" applyBorder="1">
      <alignment vertical="center"/>
    </xf>
    <xf numFmtId="0" fontId="0" fillId="0" borderId="10" xfId="0" applyBorder="1">
      <alignment vertical="center"/>
    </xf>
    <xf numFmtId="0" fontId="0" fillId="38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40" borderId="12" xfId="0" applyFill="1" applyBorder="1">
      <alignment vertical="center"/>
    </xf>
    <xf numFmtId="0" fontId="0" fillId="40" borderId="50" xfId="0" applyFill="1" applyBorder="1">
      <alignment vertical="center"/>
    </xf>
    <xf numFmtId="0" fontId="1" fillId="0" borderId="0" xfId="214">
      <alignment vertical="center"/>
    </xf>
    <xf numFmtId="0" fontId="1" fillId="38" borderId="10" xfId="214" applyFill="1" applyBorder="1" applyAlignment="1">
      <alignment vertical="center" wrapText="1"/>
    </xf>
    <xf numFmtId="0" fontId="1" fillId="38" borderId="10" xfId="214" applyFill="1" applyBorder="1">
      <alignment vertical="center"/>
    </xf>
    <xf numFmtId="0" fontId="1" fillId="0" borderId="10" xfId="214" applyBorder="1">
      <alignment vertical="center"/>
    </xf>
    <xf numFmtId="0" fontId="0" fillId="0" borderId="50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52" xfId="0" applyFill="1" applyBorder="1">
      <alignment vertical="center"/>
    </xf>
    <xf numFmtId="0" fontId="31" fillId="0" borderId="13" xfId="0" applyFont="1" applyFill="1" applyBorder="1">
      <alignment vertical="center"/>
    </xf>
    <xf numFmtId="20" fontId="0" fillId="0" borderId="31" xfId="0" applyNumberFormat="1" applyBorder="1" applyAlignment="1">
      <alignment vertical="center" wrapText="1"/>
    </xf>
    <xf numFmtId="0" fontId="2" fillId="41" borderId="90" xfId="209" applyFont="1" applyFill="1" applyBorder="1">
      <alignment vertical="center"/>
    </xf>
    <xf numFmtId="0" fontId="0" fillId="38" borderId="23" xfId="0" applyFill="1" applyBorder="1">
      <alignment vertical="center"/>
    </xf>
    <xf numFmtId="0" fontId="2" fillId="38" borderId="90" xfId="209" applyFont="1" applyFill="1" applyBorder="1">
      <alignment vertical="center"/>
    </xf>
    <xf numFmtId="178" fontId="0" fillId="0" borderId="25" xfId="0" applyNumberFormat="1" applyBorder="1">
      <alignment vertical="center"/>
    </xf>
    <xf numFmtId="0" fontId="31" fillId="0" borderId="50" xfId="0" applyFont="1" applyFill="1" applyBorder="1">
      <alignment vertical="center"/>
    </xf>
    <xf numFmtId="0" fontId="35" fillId="0" borderId="13" xfId="0" applyFont="1" applyBorder="1" applyAlignment="1">
      <alignment vertical="center" wrapText="1"/>
    </xf>
    <xf numFmtId="0" fontId="3" fillId="24" borderId="22" xfId="0" applyFont="1" applyFill="1" applyBorder="1">
      <alignment vertical="center"/>
    </xf>
    <xf numFmtId="0" fontId="3" fillId="24" borderId="23" xfId="0" applyFont="1" applyFill="1" applyBorder="1">
      <alignment vertical="center"/>
    </xf>
    <xf numFmtId="0" fontId="3" fillId="31" borderId="90" xfId="209" applyFont="1" applyFill="1" applyBorder="1">
      <alignment vertical="center"/>
    </xf>
    <xf numFmtId="0" fontId="3" fillId="42" borderId="11" xfId="0" applyFont="1" applyFill="1" applyBorder="1">
      <alignment vertical="center"/>
    </xf>
    <xf numFmtId="20" fontId="3" fillId="42" borderId="11" xfId="0" applyNumberFormat="1" applyFont="1" applyFill="1" applyBorder="1">
      <alignment vertical="center"/>
    </xf>
    <xf numFmtId="0" fontId="3" fillId="42" borderId="0" xfId="0" applyFont="1" applyFill="1">
      <alignment vertical="center"/>
    </xf>
    <xf numFmtId="0" fontId="3" fillId="42" borderId="12" xfId="0" applyFont="1" applyFill="1" applyBorder="1">
      <alignment vertical="center"/>
    </xf>
    <xf numFmtId="0" fontId="3" fillId="42" borderId="13" xfId="0" applyFont="1" applyFill="1" applyBorder="1" applyAlignment="1">
      <alignment vertical="center" wrapText="1"/>
    </xf>
    <xf numFmtId="0" fontId="3" fillId="42" borderId="13" xfId="0" applyFont="1" applyFill="1" applyBorder="1">
      <alignment vertical="center"/>
    </xf>
    <xf numFmtId="20" fontId="3" fillId="42" borderId="13" xfId="0" applyNumberFormat="1" applyFont="1" applyFill="1" applyBorder="1" applyAlignment="1">
      <alignment vertical="center" wrapText="1"/>
    </xf>
    <xf numFmtId="0" fontId="3" fillId="0" borderId="2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52" xfId="0" applyFont="1" applyBorder="1">
      <alignment vertical="center"/>
    </xf>
    <xf numFmtId="20" fontId="3" fillId="0" borderId="52" xfId="0" applyNumberFormat="1" applyFont="1" applyBorder="1">
      <alignment vertical="center"/>
    </xf>
    <xf numFmtId="0" fontId="3" fillId="0" borderId="12" xfId="0" applyFont="1" applyBorder="1">
      <alignment vertical="center"/>
    </xf>
    <xf numFmtId="20" fontId="3" fillId="0" borderId="12" xfId="0" applyNumberFormat="1" applyFont="1" applyBorder="1" applyAlignment="1">
      <alignment vertical="center" wrapText="1"/>
    </xf>
    <xf numFmtId="20" fontId="3" fillId="0" borderId="50" xfId="0" applyNumberFormat="1" applyFont="1" applyBorder="1" applyAlignment="1">
      <alignment vertical="center" wrapText="1"/>
    </xf>
    <xf numFmtId="0" fontId="3" fillId="0" borderId="12" xfId="0" applyFont="1" applyFill="1" applyBorder="1">
      <alignment vertical="center"/>
    </xf>
    <xf numFmtId="0" fontId="3" fillId="0" borderId="13" xfId="0" applyFont="1" applyBorder="1">
      <alignment vertical="center"/>
    </xf>
    <xf numFmtId="20" fontId="3" fillId="0" borderId="13" xfId="0" applyNumberFormat="1" applyFont="1" applyBorder="1" applyAlignment="1">
      <alignment vertical="center" wrapText="1"/>
    </xf>
    <xf numFmtId="0" fontId="3" fillId="42" borderId="52" xfId="0" applyFont="1" applyFill="1" applyBorder="1">
      <alignment vertical="center"/>
    </xf>
    <xf numFmtId="20" fontId="3" fillId="42" borderId="52" xfId="0" applyNumberFormat="1" applyFont="1" applyFill="1" applyBorder="1">
      <alignment vertical="center"/>
    </xf>
    <xf numFmtId="0" fontId="3" fillId="42" borderId="50" xfId="0" applyFont="1" applyFill="1" applyBorder="1">
      <alignment vertical="center"/>
    </xf>
    <xf numFmtId="20" fontId="3" fillId="42" borderId="50" xfId="0" applyNumberFormat="1" applyFont="1" applyFill="1" applyBorder="1" applyAlignment="1">
      <alignment vertical="center" wrapText="1"/>
    </xf>
    <xf numFmtId="0" fontId="3" fillId="0" borderId="50" xfId="0" applyFont="1" applyBorder="1">
      <alignment vertical="center"/>
    </xf>
    <xf numFmtId="0" fontId="3" fillId="0" borderId="50" xfId="0" applyFont="1" applyFill="1" applyBorder="1">
      <alignment vertical="center"/>
    </xf>
    <xf numFmtId="0" fontId="36" fillId="0" borderId="50" xfId="0" applyFont="1" applyFill="1" applyBorder="1">
      <alignment vertical="center"/>
    </xf>
    <xf numFmtId="0" fontId="3" fillId="0" borderId="13" xfId="0" applyFont="1" applyFill="1" applyBorder="1">
      <alignment vertical="center"/>
    </xf>
    <xf numFmtId="20" fontId="3" fillId="42" borderId="12" xfId="0" applyNumberFormat="1" applyFont="1" applyFill="1" applyBorder="1" applyAlignment="1">
      <alignment vertical="center" wrapText="1"/>
    </xf>
    <xf numFmtId="0" fontId="3" fillId="0" borderId="52" xfId="0" applyFont="1" applyFill="1" applyBorder="1">
      <alignment vertical="center"/>
    </xf>
    <xf numFmtId="0" fontId="36" fillId="42" borderId="50" xfId="0" applyFont="1" applyFill="1" applyBorder="1">
      <alignment vertical="center"/>
    </xf>
    <xf numFmtId="0" fontId="3" fillId="40" borderId="50" xfId="0" applyFont="1" applyFill="1" applyBorder="1">
      <alignment vertical="center"/>
    </xf>
    <xf numFmtId="0" fontId="37" fillId="0" borderId="50" xfId="0" applyFont="1" applyBorder="1">
      <alignment vertical="center"/>
    </xf>
    <xf numFmtId="0" fontId="36" fillId="0" borderId="13" xfId="0" applyFont="1" applyBorder="1">
      <alignment vertical="center"/>
    </xf>
    <xf numFmtId="0" fontId="3" fillId="42" borderId="31" xfId="0" applyFont="1" applyFill="1" applyBorder="1">
      <alignment vertical="center"/>
    </xf>
    <xf numFmtId="20" fontId="3" fillId="42" borderId="31" xfId="0" applyNumberFormat="1" applyFont="1" applyFill="1" applyBorder="1" applyAlignment="1">
      <alignment vertical="center" wrapText="1"/>
    </xf>
    <xf numFmtId="0" fontId="3" fillId="0" borderId="27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30" xfId="0" applyFont="1" applyFill="1" applyBorder="1">
      <alignment vertical="center"/>
    </xf>
    <xf numFmtId="178" fontId="3" fillId="0" borderId="25" xfId="0" applyNumberFormat="1" applyFont="1" applyFill="1" applyBorder="1">
      <alignment vertical="center"/>
    </xf>
    <xf numFmtId="0" fontId="2" fillId="41" borderId="93" xfId="209" applyFont="1" applyFill="1" applyBorder="1">
      <alignment vertical="center"/>
    </xf>
    <xf numFmtId="6" fontId="0" fillId="24" borderId="24" xfId="212" applyFont="1" applyFill="1" applyBorder="1">
      <alignment vertical="center"/>
    </xf>
    <xf numFmtId="6" fontId="0" fillId="0" borderId="26" xfId="212" applyFont="1" applyBorder="1">
      <alignment vertical="center"/>
    </xf>
    <xf numFmtId="6" fontId="0" fillId="0" borderId="28" xfId="212" applyFont="1" applyBorder="1">
      <alignment vertical="center"/>
    </xf>
    <xf numFmtId="6" fontId="0" fillId="0" borderId="29" xfId="212" applyFont="1" applyBorder="1">
      <alignment vertical="center"/>
    </xf>
    <xf numFmtId="6" fontId="0" fillId="0" borderId="53" xfId="212" applyFont="1" applyBorder="1">
      <alignment vertical="center"/>
    </xf>
    <xf numFmtId="6" fontId="0" fillId="0" borderId="51" xfId="212" applyFont="1" applyFill="1" applyBorder="1">
      <alignment vertical="center"/>
    </xf>
    <xf numFmtId="6" fontId="0" fillId="0" borderId="29" xfId="212" applyFont="1" applyFill="1" applyBorder="1">
      <alignment vertical="center"/>
    </xf>
    <xf numFmtId="6" fontId="0" fillId="0" borderId="53" xfId="212" applyFont="1" applyFill="1" applyBorder="1">
      <alignment vertical="center"/>
    </xf>
    <xf numFmtId="6" fontId="0" fillId="0" borderId="28" xfId="212" applyFont="1" applyFill="1" applyBorder="1">
      <alignment vertical="center"/>
    </xf>
    <xf numFmtId="6" fontId="0" fillId="0" borderId="51" xfId="212" applyFont="1" applyBorder="1">
      <alignment vertical="center"/>
    </xf>
    <xf numFmtId="6" fontId="0" fillId="0" borderId="32" xfId="212" applyFont="1" applyBorder="1">
      <alignment vertical="center"/>
    </xf>
    <xf numFmtId="0" fontId="2" fillId="31" borderId="93" xfId="209" applyFont="1" applyFill="1" applyBorder="1">
      <alignment vertical="center"/>
    </xf>
    <xf numFmtId="179" fontId="0" fillId="0" borderId="0" xfId="0" applyNumberFormat="1">
      <alignment vertical="center"/>
    </xf>
    <xf numFmtId="0" fontId="38" fillId="0" borderId="13" xfId="0" applyFont="1" applyBorder="1">
      <alignment vertical="center"/>
    </xf>
    <xf numFmtId="0" fontId="39" fillId="42" borderId="13" xfId="0" applyFont="1" applyFill="1" applyBorder="1">
      <alignment vertical="center"/>
    </xf>
    <xf numFmtId="0" fontId="3" fillId="0" borderId="30" xfId="0" applyFont="1" applyBorder="1">
      <alignment vertical="center"/>
    </xf>
    <xf numFmtId="0" fontId="3" fillId="0" borderId="12" xfId="0" applyFont="1" applyBorder="1" applyAlignment="1">
      <alignment vertical="center" wrapText="1"/>
    </xf>
    <xf numFmtId="0" fontId="0" fillId="0" borderId="50" xfId="0" applyFill="1" applyBorder="1" applyAlignment="1">
      <alignment vertical="center" wrapText="1"/>
    </xf>
    <xf numFmtId="0" fontId="0" fillId="43" borderId="50" xfId="0" applyFill="1" applyBorder="1" applyAlignment="1">
      <alignment vertical="center" wrapText="1"/>
    </xf>
    <xf numFmtId="180" fontId="0" fillId="0" borderId="11" xfId="0" applyNumberFormat="1" applyBorder="1">
      <alignment vertical="center"/>
    </xf>
    <xf numFmtId="180" fontId="0" fillId="0" borderId="50" xfId="0" applyNumberFormat="1" applyBorder="1" applyAlignment="1">
      <alignment vertical="center" wrapText="1"/>
    </xf>
    <xf numFmtId="0" fontId="2" fillId="38" borderId="93" xfId="209" applyFont="1" applyFill="1" applyBorder="1">
      <alignment vertical="center"/>
    </xf>
    <xf numFmtId="180" fontId="0" fillId="0" borderId="31" xfId="0" applyNumberFormat="1" applyBorder="1" applyAlignment="1">
      <alignment vertical="center" wrapText="1"/>
    </xf>
    <xf numFmtId="0" fontId="0" fillId="0" borderId="31" xfId="0" applyFill="1" applyBorder="1">
      <alignment vertical="center"/>
    </xf>
    <xf numFmtId="6" fontId="0" fillId="0" borderId="32" xfId="212" applyFont="1" applyFill="1" applyBorder="1">
      <alignment vertical="center"/>
    </xf>
    <xf numFmtId="0" fontId="0" fillId="38" borderId="10" xfId="0" applyFill="1" applyBorder="1" applyAlignment="1">
      <alignment vertical="center" wrapText="1"/>
    </xf>
    <xf numFmtId="6" fontId="30" fillId="0" borderId="51" xfId="212" applyFont="1" applyFill="1" applyBorder="1">
      <alignment vertical="center"/>
    </xf>
    <xf numFmtId="0" fontId="31" fillId="0" borderId="31" xfId="0" applyFont="1" applyBorder="1">
      <alignment vertical="center"/>
    </xf>
    <xf numFmtId="0" fontId="0" fillId="0" borderId="22" xfId="0" applyBorder="1">
      <alignment vertical="center"/>
    </xf>
    <xf numFmtId="6" fontId="0" fillId="0" borderId="24" xfId="0" applyNumberFormat="1" applyBorder="1">
      <alignment vertical="center"/>
    </xf>
    <xf numFmtId="6" fontId="0" fillId="0" borderId="39" xfId="0" applyNumberFormat="1" applyBorder="1">
      <alignment vertical="center"/>
    </xf>
    <xf numFmtId="0" fontId="0" fillId="0" borderId="10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48" xfId="0" applyBorder="1">
      <alignment vertical="center"/>
    </xf>
    <xf numFmtId="0" fontId="0" fillId="0" borderId="47" xfId="0" applyBorder="1">
      <alignment vertical="center"/>
    </xf>
    <xf numFmtId="0" fontId="0" fillId="0" borderId="49" xfId="0" applyBorder="1">
      <alignment vertical="center"/>
    </xf>
    <xf numFmtId="0" fontId="0" fillId="0" borderId="10" xfId="0" applyBorder="1" applyAlignment="1">
      <alignment vertical="center" wrapText="1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96" xfId="0" applyBorder="1">
      <alignment vertical="center"/>
    </xf>
    <xf numFmtId="0" fontId="0" fillId="0" borderId="97" xfId="0" applyBorder="1">
      <alignment vertical="center"/>
    </xf>
    <xf numFmtId="0" fontId="0" fillId="0" borderId="94" xfId="0" applyBorder="1">
      <alignment vertical="center"/>
    </xf>
    <xf numFmtId="0" fontId="0" fillId="0" borderId="95" xfId="0" applyBorder="1">
      <alignment vertical="center"/>
    </xf>
    <xf numFmtId="0" fontId="0" fillId="0" borderId="98" xfId="0" applyBorder="1">
      <alignment vertical="center"/>
    </xf>
    <xf numFmtId="0" fontId="0" fillId="0" borderId="99" xfId="0" applyBorder="1">
      <alignment vertical="center"/>
    </xf>
    <xf numFmtId="0" fontId="0" fillId="0" borderId="23" xfId="0" applyBorder="1">
      <alignment vertical="center"/>
    </xf>
    <xf numFmtId="0" fontId="0" fillId="0" borderId="46" xfId="0" applyBorder="1">
      <alignment vertical="center"/>
    </xf>
  </cellXfs>
  <cellStyles count="216">
    <cellStyle name="20% - アクセント 1" xfId="1" builtinId="30" customBuiltin="1"/>
    <cellStyle name="20% - アクセント 1 2" xfId="44"/>
    <cellStyle name="20% - アクセント 1 3" xfId="45"/>
    <cellStyle name="20% - アクセント 1 4" xfId="46"/>
    <cellStyle name="20% - アクセント 1 5" xfId="47"/>
    <cellStyle name="20% - アクセント 2" xfId="2" builtinId="34" customBuiltin="1"/>
    <cellStyle name="20% - アクセント 2 2" xfId="48"/>
    <cellStyle name="20% - アクセント 2 3" xfId="49"/>
    <cellStyle name="20% - アクセント 2 4" xfId="50"/>
    <cellStyle name="20% - アクセント 2 5" xfId="51"/>
    <cellStyle name="20% - アクセント 3" xfId="3" builtinId="38" customBuiltin="1"/>
    <cellStyle name="20% - アクセント 3 2" xfId="52"/>
    <cellStyle name="20% - アクセント 3 3" xfId="53"/>
    <cellStyle name="20% - アクセント 3 4" xfId="54"/>
    <cellStyle name="20% - アクセント 3 5" xfId="55"/>
    <cellStyle name="20% - アクセント 4" xfId="4" builtinId="42" customBuiltin="1"/>
    <cellStyle name="20% - アクセント 4 2" xfId="56"/>
    <cellStyle name="20% - アクセント 4 3" xfId="57"/>
    <cellStyle name="20% - アクセント 4 4" xfId="58"/>
    <cellStyle name="20% - アクセント 4 5" xfId="59"/>
    <cellStyle name="20% - アクセント 5" xfId="5" builtinId="46" customBuiltin="1"/>
    <cellStyle name="20% - アクセント 5 2" xfId="60"/>
    <cellStyle name="20% - アクセント 5 3" xfId="61"/>
    <cellStyle name="20% - アクセント 5 4" xfId="62"/>
    <cellStyle name="20% - アクセント 5 5" xfId="63"/>
    <cellStyle name="20% - アクセント 6" xfId="6" builtinId="50" customBuiltin="1"/>
    <cellStyle name="20% - アクセント 6 2" xfId="64"/>
    <cellStyle name="20% - アクセント 6 3" xfId="65"/>
    <cellStyle name="20% - アクセント 6 4" xfId="66"/>
    <cellStyle name="20% - アクセント 6 5" xfId="67"/>
    <cellStyle name="40% - アクセント 1" xfId="7" builtinId="31" customBuiltin="1"/>
    <cellStyle name="40% - アクセント 1 2" xfId="68"/>
    <cellStyle name="40% - アクセント 1 3" xfId="69"/>
    <cellStyle name="40% - アクセント 1 4" xfId="70"/>
    <cellStyle name="40% - アクセント 1 5" xfId="71"/>
    <cellStyle name="40% - アクセント 2" xfId="8" builtinId="35" customBuiltin="1"/>
    <cellStyle name="40% - アクセント 2 2" xfId="72"/>
    <cellStyle name="40% - アクセント 2 3" xfId="73"/>
    <cellStyle name="40% - アクセント 2 4" xfId="74"/>
    <cellStyle name="40% - アクセント 2 5" xfId="75"/>
    <cellStyle name="40% - アクセント 3" xfId="9" builtinId="39" customBuiltin="1"/>
    <cellStyle name="40% - アクセント 3 2" xfId="76"/>
    <cellStyle name="40% - アクセント 3 3" xfId="77"/>
    <cellStyle name="40% - アクセント 3 4" xfId="78"/>
    <cellStyle name="40% - アクセント 3 5" xfId="79"/>
    <cellStyle name="40% - アクセント 4" xfId="10" builtinId="43" customBuiltin="1"/>
    <cellStyle name="40% - アクセント 4 2" xfId="80"/>
    <cellStyle name="40% - アクセント 4 3" xfId="81"/>
    <cellStyle name="40% - アクセント 4 4" xfId="82"/>
    <cellStyle name="40% - アクセント 4 5" xfId="83"/>
    <cellStyle name="40% - アクセント 5" xfId="11" builtinId="47" customBuiltin="1"/>
    <cellStyle name="40% - アクセント 5 2" xfId="84"/>
    <cellStyle name="40% - アクセント 5 3" xfId="85"/>
    <cellStyle name="40% - アクセント 5 4" xfId="86"/>
    <cellStyle name="40% - アクセント 5 5" xfId="87"/>
    <cellStyle name="40% - アクセント 6" xfId="12" builtinId="51" customBuiltin="1"/>
    <cellStyle name="40% - アクセント 6 2" xfId="88"/>
    <cellStyle name="40% - アクセント 6 3" xfId="89"/>
    <cellStyle name="40% - アクセント 6 4" xfId="90"/>
    <cellStyle name="40% - アクセント 6 5" xfId="91"/>
    <cellStyle name="60% - アクセント 1" xfId="13" builtinId="32" customBuiltin="1"/>
    <cellStyle name="60% - アクセント 1 2" xfId="92"/>
    <cellStyle name="60% - アクセント 1 3" xfId="93"/>
    <cellStyle name="60% - アクセント 1 4" xfId="94"/>
    <cellStyle name="60% - アクセント 1 5" xfId="95"/>
    <cellStyle name="60% - アクセント 2" xfId="14" builtinId="36" customBuiltin="1"/>
    <cellStyle name="60% - アクセント 2 2" xfId="96"/>
    <cellStyle name="60% - アクセント 2 3" xfId="97"/>
    <cellStyle name="60% - アクセント 2 4" xfId="98"/>
    <cellStyle name="60% - アクセント 2 5" xfId="99"/>
    <cellStyle name="60% - アクセント 3" xfId="15" builtinId="40" customBuiltin="1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4" xfId="16" builtinId="44" customBuiltin="1"/>
    <cellStyle name="60% - アクセント 4 2" xfId="104"/>
    <cellStyle name="60% - アクセント 4 3" xfId="105"/>
    <cellStyle name="60% - アクセント 4 4" xfId="106"/>
    <cellStyle name="60% - アクセント 4 5" xfId="107"/>
    <cellStyle name="60% - アクセント 5" xfId="17" builtinId="48" customBuiltin="1"/>
    <cellStyle name="60% - アクセント 5 2" xfId="108"/>
    <cellStyle name="60% - アクセント 5 3" xfId="109"/>
    <cellStyle name="60% - アクセント 5 4" xfId="110"/>
    <cellStyle name="60% - アクセント 5 5" xfId="111"/>
    <cellStyle name="60% - アクセント 6" xfId="18" builtinId="52" customBuiltin="1"/>
    <cellStyle name="60% - アクセント 6 2" xfId="112"/>
    <cellStyle name="60% - アクセント 6 3" xfId="113"/>
    <cellStyle name="60% - アクセント 6 4" xfId="114"/>
    <cellStyle name="60% - アクセント 6 5" xfId="115"/>
    <cellStyle name="Excel Built-in Normal" xfId="209"/>
    <cellStyle name="Excel Built-in Normal 1" xfId="213"/>
    <cellStyle name="Excel_BuiltIn_20% - アクセント 2" xfId="211"/>
    <cellStyle name="Excel_BuiltIn_悪い" xfId="210"/>
    <cellStyle name="アクセント 1" xfId="19" builtinId="29" customBuiltin="1"/>
    <cellStyle name="アクセント 1 2" xfId="116"/>
    <cellStyle name="アクセント 1 3" xfId="117"/>
    <cellStyle name="アクセント 1 4" xfId="118"/>
    <cellStyle name="アクセント 1 5" xfId="119"/>
    <cellStyle name="アクセント 2" xfId="20" builtinId="33" customBuiltin="1"/>
    <cellStyle name="アクセント 2 2" xfId="120"/>
    <cellStyle name="アクセント 2 3" xfId="121"/>
    <cellStyle name="アクセント 2 4" xfId="122"/>
    <cellStyle name="アクセント 2 5" xfId="123"/>
    <cellStyle name="アクセント 3" xfId="21" builtinId="37" customBuiltin="1"/>
    <cellStyle name="アクセント 3 2" xfId="124"/>
    <cellStyle name="アクセント 3 3" xfId="125"/>
    <cellStyle name="アクセント 3 4" xfId="126"/>
    <cellStyle name="アクセント 3 5" xfId="127"/>
    <cellStyle name="アクセント 4" xfId="22" builtinId="41" customBuiltin="1"/>
    <cellStyle name="アクセント 4 2" xfId="128"/>
    <cellStyle name="アクセント 4 3" xfId="129"/>
    <cellStyle name="アクセント 4 4" xfId="130"/>
    <cellStyle name="アクセント 4 5" xfId="131"/>
    <cellStyle name="アクセント 5" xfId="23" builtinId="45" customBuiltin="1"/>
    <cellStyle name="アクセント 5 2" xfId="132"/>
    <cellStyle name="アクセント 5 3" xfId="133"/>
    <cellStyle name="アクセント 5 4" xfId="134"/>
    <cellStyle name="アクセント 5 5" xfId="135"/>
    <cellStyle name="アクセント 6" xfId="24" builtinId="49" customBuiltin="1"/>
    <cellStyle name="アクセント 6 2" xfId="136"/>
    <cellStyle name="アクセント 6 3" xfId="137"/>
    <cellStyle name="アクセント 6 4" xfId="138"/>
    <cellStyle name="アクセント 6 5" xfId="139"/>
    <cellStyle name="タイトル" xfId="25" builtinId="15" customBuiltin="1"/>
    <cellStyle name="タイトル 2" xfId="140"/>
    <cellStyle name="タイトル 3" xfId="141"/>
    <cellStyle name="タイトル 4" xfId="142"/>
    <cellStyle name="タイトル 5" xfId="143"/>
    <cellStyle name="チェック セル" xfId="26" builtinId="23" customBuiltin="1"/>
    <cellStyle name="チェック セル 2" xfId="144"/>
    <cellStyle name="チェック セル 3" xfId="145"/>
    <cellStyle name="チェック セル 4" xfId="146"/>
    <cellStyle name="チェック セル 5" xfId="147"/>
    <cellStyle name="どちらでもない" xfId="27" builtinId="28" customBuiltin="1"/>
    <cellStyle name="どちらでもない 2" xfId="148"/>
    <cellStyle name="どちらでもない 3" xfId="149"/>
    <cellStyle name="どちらでもない 4" xfId="150"/>
    <cellStyle name="どちらでもない 5" xfId="151"/>
    <cellStyle name="ハイパーリンク 2" xfId="215"/>
    <cellStyle name="メモ" xfId="28" builtinId="10" customBuiltin="1"/>
    <cellStyle name="メモ 2" xfId="152"/>
    <cellStyle name="メモ 3" xfId="153"/>
    <cellStyle name="メモ 4" xfId="154"/>
    <cellStyle name="メモ 5" xfId="155"/>
    <cellStyle name="リンク セル" xfId="29" builtinId="24" customBuiltin="1"/>
    <cellStyle name="リンク セル 2" xfId="156"/>
    <cellStyle name="リンク セル 3" xfId="157"/>
    <cellStyle name="リンク セル 4" xfId="158"/>
    <cellStyle name="リンク セル 5" xfId="159"/>
    <cellStyle name="悪い" xfId="30" builtinId="27" customBuiltin="1"/>
    <cellStyle name="悪い 2" xfId="160"/>
    <cellStyle name="悪い 3" xfId="161"/>
    <cellStyle name="悪い 4" xfId="162"/>
    <cellStyle name="悪い 5" xfId="163"/>
    <cellStyle name="計算" xfId="31" builtinId="22" customBuiltin="1"/>
    <cellStyle name="計算 2" xfId="164"/>
    <cellStyle name="計算 3" xfId="165"/>
    <cellStyle name="計算 4" xfId="166"/>
    <cellStyle name="計算 5" xfId="167"/>
    <cellStyle name="警告文" xfId="32" builtinId="11" customBuiltin="1"/>
    <cellStyle name="警告文 2" xfId="168"/>
    <cellStyle name="警告文 3" xfId="169"/>
    <cellStyle name="警告文 4" xfId="170"/>
    <cellStyle name="警告文 5" xfId="171"/>
    <cellStyle name="桁区切り" xfId="33" builtinId="6"/>
    <cellStyle name="見出し 1" xfId="34" builtinId="16" customBuiltin="1"/>
    <cellStyle name="見出し 1 2" xfId="172"/>
    <cellStyle name="見出し 1 3" xfId="173"/>
    <cellStyle name="見出し 1 4" xfId="174"/>
    <cellStyle name="見出し 1 5" xfId="175"/>
    <cellStyle name="見出し 2" xfId="35" builtinId="17" customBuiltin="1"/>
    <cellStyle name="見出し 2 2" xfId="176"/>
    <cellStyle name="見出し 2 3" xfId="177"/>
    <cellStyle name="見出し 2 4" xfId="178"/>
    <cellStyle name="見出し 2 5" xfId="179"/>
    <cellStyle name="見出し 3" xfId="36" builtinId="18" customBuiltin="1"/>
    <cellStyle name="見出し 3 2" xfId="180"/>
    <cellStyle name="見出し 3 3" xfId="181"/>
    <cellStyle name="見出し 3 4" xfId="182"/>
    <cellStyle name="見出し 3 5" xfId="183"/>
    <cellStyle name="見出し 4" xfId="37" builtinId="19" customBuiltin="1"/>
    <cellStyle name="見出し 4 2" xfId="184"/>
    <cellStyle name="見出し 4 3" xfId="185"/>
    <cellStyle name="見出し 4 4" xfId="186"/>
    <cellStyle name="見出し 4 5" xfId="187"/>
    <cellStyle name="集計" xfId="38" builtinId="25" customBuiltin="1"/>
    <cellStyle name="集計 2" xfId="188"/>
    <cellStyle name="集計 3" xfId="189"/>
    <cellStyle name="集計 4" xfId="190"/>
    <cellStyle name="集計 5" xfId="191"/>
    <cellStyle name="出力" xfId="39" builtinId="21" customBuiltin="1"/>
    <cellStyle name="出力 2" xfId="192"/>
    <cellStyle name="出力 3" xfId="193"/>
    <cellStyle name="出力 4" xfId="194"/>
    <cellStyle name="出力 5" xfId="195"/>
    <cellStyle name="説明文" xfId="40" builtinId="53" customBuiltin="1"/>
    <cellStyle name="説明文 2" xfId="196"/>
    <cellStyle name="説明文 3" xfId="197"/>
    <cellStyle name="説明文 4" xfId="198"/>
    <cellStyle name="説明文 5" xfId="199"/>
    <cellStyle name="通貨" xfId="212" builtinId="7"/>
    <cellStyle name="入力" xfId="41" builtinId="20" customBuiltin="1"/>
    <cellStyle name="入力 2" xfId="200"/>
    <cellStyle name="入力 3" xfId="201"/>
    <cellStyle name="入力 4" xfId="202"/>
    <cellStyle name="入力 5" xfId="203"/>
    <cellStyle name="標準" xfId="0" builtinId="0"/>
    <cellStyle name="標準 2" xfId="214"/>
    <cellStyle name="標準 2 2" xfId="204"/>
    <cellStyle name="標準 5" xfId="43"/>
    <cellStyle name="良い" xfId="42" builtinId="26" customBuiltin="1"/>
    <cellStyle name="良い 2" xfId="205"/>
    <cellStyle name="良い 3" xfId="206"/>
    <cellStyle name="良い 4" xfId="207"/>
    <cellStyle name="良い 5" xfId="208"/>
  </cellStyles>
  <dxfs count="2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CC"/>
      <color rgb="FFFFFFCC"/>
      <color rgb="FFFF9900"/>
      <color rgb="FFFFCCFF"/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淡色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FCCFF"/>
      </a:accent1>
      <a:accent2>
        <a:srgbClr val="FFCC99"/>
      </a:accent2>
      <a:accent3>
        <a:srgbClr val="FFFF99"/>
      </a:accent3>
      <a:accent4>
        <a:srgbClr val="CCFFCC"/>
      </a:accent4>
      <a:accent5>
        <a:srgbClr val="CCFFFF"/>
      </a:accent5>
      <a:accent6>
        <a:srgbClr val="CCCC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q.hatena.ne.jp/1155821381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tenspa.dee.cc/kyushu-spa.ht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ppa.net/kntrwiki/index.php?%C0%B6%BF%E5" TargetMode="External"/><Relationship Id="rId117" Type="http://schemas.openxmlformats.org/officeDocument/2006/relationships/hyperlink" Target="http://www.teppa.net/kntrwiki/index.php?%CF%BB%B6%BF" TargetMode="External"/><Relationship Id="rId21" Type="http://schemas.openxmlformats.org/officeDocument/2006/relationships/hyperlink" Target="http://www.teppa.net/kntrwiki/index.php?%C7%AE%B3%A4%A1%A6%BB%B0%C5%E7" TargetMode="External"/><Relationship Id="rId42" Type="http://schemas.openxmlformats.org/officeDocument/2006/relationships/hyperlink" Target="http://www.teppa.net/kntrwiki/index.php?%B0%C2%BE%EB%A1%A6%B4%A2%C3%AB" TargetMode="External"/><Relationship Id="rId47" Type="http://schemas.openxmlformats.org/officeDocument/2006/relationships/hyperlink" Target="http://www.teppa.net/kntrwiki/index.php?%C7%AE%C5%C4%A1%A6%B9%D3%BB%D2" TargetMode="External"/><Relationship Id="rId63" Type="http://schemas.openxmlformats.org/officeDocument/2006/relationships/hyperlink" Target="http://www.teppa.net/kntrwiki/index.php?%C2%E7%C4%C5" TargetMode="External"/><Relationship Id="rId68" Type="http://schemas.openxmlformats.org/officeDocument/2006/relationships/hyperlink" Target="http://www.teppa.net/kntrwiki/index.php?%C9%FA%B8%AB" TargetMode="External"/><Relationship Id="rId84" Type="http://schemas.openxmlformats.org/officeDocument/2006/relationships/hyperlink" Target="http://www.teppa.net/kntrwiki/index.php?%C0%D6%B1%A9%A1%A6%C5%C4%C3%BC" TargetMode="External"/><Relationship Id="rId89" Type="http://schemas.openxmlformats.org/officeDocument/2006/relationships/hyperlink" Target="http://www.teppa.net/kntrwiki/index.php?%C2%E7%B5%DC" TargetMode="External"/><Relationship Id="rId112" Type="http://schemas.openxmlformats.org/officeDocument/2006/relationships/hyperlink" Target="http://www.teppa.net/kntrwiki/index.php?%CC%BE%BC%E8" TargetMode="External"/><Relationship Id="rId133" Type="http://schemas.openxmlformats.org/officeDocument/2006/relationships/hyperlink" Target="http://www.teppa.net/kntrwiki/index.php?%CB%CC%BE%E5" TargetMode="External"/><Relationship Id="rId138" Type="http://schemas.openxmlformats.org/officeDocument/2006/relationships/hyperlink" Target="http://www.teppa.net/kntrwiki/index.php?%C0%B9%B2%AC" TargetMode="External"/><Relationship Id="rId16" Type="http://schemas.openxmlformats.org/officeDocument/2006/relationships/hyperlink" Target="http://www.teppa.net/kntrwiki/index.php?%C6%A3%C2%F4%A1%A6%B3%FD%A5%F6%BA%EA" TargetMode="External"/><Relationship Id="rId107" Type="http://schemas.openxmlformats.org/officeDocument/2006/relationships/hyperlink" Target="http://www.teppa.net/kntrwiki/index.php?%C6%F3%CB%DC%BE%BE" TargetMode="External"/><Relationship Id="rId11" Type="http://schemas.openxmlformats.org/officeDocument/2006/relationships/hyperlink" Target="http://www.teppa.net/kntrwiki/index.php?%B9%C1%CB%CC" TargetMode="External"/><Relationship Id="rId32" Type="http://schemas.openxmlformats.org/officeDocument/2006/relationships/hyperlink" Target="http://www.teppa.net/kntrwiki/index.php?%CB%D2%C7%B7%B8%B6%A1%A6%C5%E7%C5%C4" TargetMode="External"/><Relationship Id="rId37" Type="http://schemas.openxmlformats.org/officeDocument/2006/relationships/hyperlink" Target="http://www.teppa.net/kntrwiki/index.php?%C9%F1%BA%E5%A1%A6%BB%B0%A5%F6%C6%FC" TargetMode="External"/><Relationship Id="rId53" Type="http://schemas.openxmlformats.org/officeDocument/2006/relationships/hyperlink" Target="http://www.teppa.net/kntrwiki/index.php?%CB%DC%C1%E3%A1%A6%BB%B3%B8%A9" TargetMode="External"/><Relationship Id="rId58" Type="http://schemas.openxmlformats.org/officeDocument/2006/relationships/hyperlink" Target="http://www.teppa.net/kntrwiki/index.php?%CA%C6%B8%B6" TargetMode="External"/><Relationship Id="rId74" Type="http://schemas.openxmlformats.org/officeDocument/2006/relationships/hyperlink" Target="http://www.teppa.net/kntrwiki/index.php?%B0%F1%CC%DA" TargetMode="External"/><Relationship Id="rId79" Type="http://schemas.openxmlformats.org/officeDocument/2006/relationships/hyperlink" Target="http://www.teppa.net/kntrwiki/index.php?%C8%AC%BD%C5%BD%A7%A1%A6%C6%FC%CB%DC%B6%B6" TargetMode="External"/><Relationship Id="rId102" Type="http://schemas.openxmlformats.org/officeDocument/2006/relationships/hyperlink" Target="http://www.teppa.net/kntrwiki/index.php?%C7%F2%B2%CF" TargetMode="External"/><Relationship Id="rId123" Type="http://schemas.openxmlformats.org/officeDocument/2006/relationships/hyperlink" Target="http://www.teppa.net/kntrwiki/index.php?%B7%AA%B8%B6%A1%A6%C5%D0%CA%C6" TargetMode="External"/><Relationship Id="rId128" Type="http://schemas.openxmlformats.org/officeDocument/2006/relationships/hyperlink" Target="http://www.teppa.net/kntrwiki/index.php?%B0%EC%B4%D8" TargetMode="External"/><Relationship Id="rId144" Type="http://schemas.openxmlformats.org/officeDocument/2006/relationships/printerSettings" Target="../printerSettings/printerSettings2.bin"/><Relationship Id="rId5" Type="http://schemas.openxmlformats.org/officeDocument/2006/relationships/hyperlink" Target="http://www.teppa.net/kntrwiki/index.php?%BF%B7%B6%B6%A1%A6%C7%F2%B6%E2" TargetMode="External"/><Relationship Id="rId90" Type="http://schemas.openxmlformats.org/officeDocument/2006/relationships/hyperlink" Target="http://www.teppa.net/kntrwiki/index.php?%BE%E5%C8%F8%A1%A6%B2%B3%C0%EE" TargetMode="External"/><Relationship Id="rId95" Type="http://schemas.openxmlformats.org/officeDocument/2006/relationships/hyperlink" Target="http://www.teppa.net/kntrwiki/index.php?%B1%A7%C5%D4%B5%DC" TargetMode="External"/><Relationship Id="rId22" Type="http://schemas.openxmlformats.org/officeDocument/2006/relationships/hyperlink" Target="http://www.teppa.net/kntrwiki/index.php?%C7%AE%B3%A4%A1%A6%BB%B0%C5%E7" TargetMode="External"/><Relationship Id="rId27" Type="http://schemas.openxmlformats.org/officeDocument/2006/relationships/hyperlink" Target="http://www.teppa.net/kntrwiki/index.php?%C5%D0%CF%A4" TargetMode="External"/><Relationship Id="rId43" Type="http://schemas.openxmlformats.org/officeDocument/2006/relationships/hyperlink" Target="http://www.teppa.net/kntrwiki/index.php?%C0%A5%B8%CD%A1%A6%C4%B9%B5%D7%BC%EA" TargetMode="External"/><Relationship Id="rId48" Type="http://schemas.openxmlformats.org/officeDocument/2006/relationships/hyperlink" Target="http://www.teppa.net/kntrwiki/index.php?%CC%BE%B1%D8%A1%A6%C3%E6%C2%BC" TargetMode="External"/><Relationship Id="rId64" Type="http://schemas.openxmlformats.org/officeDocument/2006/relationships/hyperlink" Target="http://www.teppa.net/kntrwiki/index.php?%C5%EC%BB%B3%A1%A6%BB%B3%B2%CA" TargetMode="External"/><Relationship Id="rId69" Type="http://schemas.openxmlformats.org/officeDocument/2006/relationships/hyperlink" Target="http://www.teppa.net/kntrwiki/index.php?%B8%FE%C6%FC%A1%A6%C4%B9%B2%AC%B5%FE" TargetMode="External"/><Relationship Id="rId113" Type="http://schemas.openxmlformats.org/officeDocument/2006/relationships/hyperlink" Target="http://www.teppa.net/kntrwiki/index.php?%BD%A9%CA%DD%A1%A6%C2%C0%C7%F2%BB%B3" TargetMode="External"/><Relationship Id="rId118" Type="http://schemas.openxmlformats.org/officeDocument/2006/relationships/hyperlink" Target="http://www.teppa.net/kntrwiki/index.php?%C0%E7%C2%E6" TargetMode="External"/><Relationship Id="rId134" Type="http://schemas.openxmlformats.org/officeDocument/2006/relationships/hyperlink" Target="http://www.teppa.net/kntrwiki/index.php?%CB%CC%BE%E5" TargetMode="External"/><Relationship Id="rId139" Type="http://schemas.openxmlformats.org/officeDocument/2006/relationships/hyperlink" Target="http://www.teppa.net/kntrwiki/index.php?%B6%CC%BB%B3" TargetMode="External"/><Relationship Id="rId8" Type="http://schemas.openxmlformats.org/officeDocument/2006/relationships/hyperlink" Target="http://www.teppa.net/kntrwiki/index.php?%B3%F7%C5%C4%A1%A6%C2%E7%BF%B9" TargetMode="External"/><Relationship Id="rId51" Type="http://schemas.openxmlformats.org/officeDocument/2006/relationships/hyperlink" Target="http://www.teppa.net/kntrwiki/index.php?%B0%EC%B5%DC" TargetMode="External"/><Relationship Id="rId72" Type="http://schemas.openxmlformats.org/officeDocument/2006/relationships/hyperlink" Target="http://www.teppa.net/kntrwiki/index.php?%B9%E2%C4%D0" TargetMode="External"/><Relationship Id="rId80" Type="http://schemas.openxmlformats.org/officeDocument/2006/relationships/hyperlink" Target="http://www.teppa.net/kntrwiki/index.php?%BF%C0%C5%C4" TargetMode="External"/><Relationship Id="rId85" Type="http://schemas.openxmlformats.org/officeDocument/2006/relationships/hyperlink" Target="http://www.teppa.net/kntrwiki/index.php?%C8%C4%B6%B6%A1%A6%C0%D6%C4%CD" TargetMode="External"/><Relationship Id="rId93" Type="http://schemas.openxmlformats.org/officeDocument/2006/relationships/hyperlink" Target="http://www.teppa.net/kntrwiki/index.php?%BE%AE%BB%B3" TargetMode="External"/><Relationship Id="rId98" Type="http://schemas.openxmlformats.org/officeDocument/2006/relationships/hyperlink" Target="http://www.teppa.net/kntrwiki/index.php?%CC%F0%C8%C4" TargetMode="External"/><Relationship Id="rId121" Type="http://schemas.openxmlformats.org/officeDocument/2006/relationships/hyperlink" Target="http://www.teppa.net/kntrwiki/index.php?%C2%E7%BA%EA" TargetMode="External"/><Relationship Id="rId142" Type="http://schemas.openxmlformats.org/officeDocument/2006/relationships/hyperlink" Target="http://www.teppa.net/kntrwiki/index.php?%BB%B0%B8%CD" TargetMode="External"/><Relationship Id="rId3" Type="http://schemas.openxmlformats.org/officeDocument/2006/relationships/hyperlink" Target="http://www.teppa.net/kntrwiki/index.php?%B6%E4%BA%C2%A1%A6%C3%DB%C3%CF" TargetMode="External"/><Relationship Id="rId12" Type="http://schemas.openxmlformats.org/officeDocument/2006/relationships/hyperlink" Target="http://www.teppa.net/kntrwiki/index.php?%BF%C0%C6%E0%C0%EE" TargetMode="External"/><Relationship Id="rId17" Type="http://schemas.openxmlformats.org/officeDocument/2006/relationships/hyperlink" Target="http://www.teppa.net/kntrwiki/index.php?%B8%FC%CC%DA" TargetMode="External"/><Relationship Id="rId25" Type="http://schemas.openxmlformats.org/officeDocument/2006/relationships/hyperlink" Target="http://www.teppa.net/kntrwiki/index.php?%C9%D9%BB%CE%A1%A6%C9%D9%BB%CE%B5%DC" TargetMode="External"/><Relationship Id="rId33" Type="http://schemas.openxmlformats.org/officeDocument/2006/relationships/hyperlink" Target="http://www.teppa.net/kntrwiki/index.php?%B3%DD%C0%EE" TargetMode="External"/><Relationship Id="rId38" Type="http://schemas.openxmlformats.org/officeDocument/2006/relationships/hyperlink" Target="http://www.teppa.net/kntrwiki/index.php?%CF%C9%C4%C5" TargetMode="External"/><Relationship Id="rId46" Type="http://schemas.openxmlformats.org/officeDocument/2006/relationships/hyperlink" Target="http://www.teppa.net/kntrwiki/index.php?%CC%BE%B9%C1%A1%A6%B3%DE%BB%FB" TargetMode="External"/><Relationship Id="rId59" Type="http://schemas.openxmlformats.org/officeDocument/2006/relationships/hyperlink" Target="http://www.teppa.net/kntrwiki/index.php?%C9%A7%BA%AC" TargetMode="External"/><Relationship Id="rId67" Type="http://schemas.openxmlformats.org/officeDocument/2006/relationships/hyperlink" Target="http://www.teppa.net/kntrwiki/index.php?%CD%EC%C6%EE%A1%A6%CD%EC%C0%BE" TargetMode="External"/><Relationship Id="rId103" Type="http://schemas.openxmlformats.org/officeDocument/2006/relationships/hyperlink" Target="http://www.teppa.net/kntrwiki/index.php?%BF%DC%B2%EC%C0%EE" TargetMode="External"/><Relationship Id="rId108" Type="http://schemas.openxmlformats.org/officeDocument/2006/relationships/hyperlink" Target="http://www.teppa.net/kntrwiki/index.php?%CA%A1%C5%E7%A1%A6%B0%CB%C3%A3" TargetMode="External"/><Relationship Id="rId116" Type="http://schemas.openxmlformats.org/officeDocument/2006/relationships/hyperlink" Target="http://www.teppa.net/kntrwiki/index.php?%B9%E2%BA%BD" TargetMode="External"/><Relationship Id="rId124" Type="http://schemas.openxmlformats.org/officeDocument/2006/relationships/hyperlink" Target="http://www.teppa.net/kntrwiki/index.php?%B7%AA%B8%B6%A1%A6%C5%D0%CA%C6" TargetMode="External"/><Relationship Id="rId129" Type="http://schemas.openxmlformats.org/officeDocument/2006/relationships/hyperlink" Target="http://www.teppa.net/kntrwiki/index.php?%BF%E5%C2%F4" TargetMode="External"/><Relationship Id="rId137" Type="http://schemas.openxmlformats.org/officeDocument/2006/relationships/hyperlink" Target="http://www.teppa.net/kntrwiki/index.php?%BB%E7%C7%C8%A1%A6%C5%D4%C6%EE" TargetMode="External"/><Relationship Id="rId20" Type="http://schemas.openxmlformats.org/officeDocument/2006/relationships/hyperlink" Target="http://www.teppa.net/kntrwiki/index.php?%C8%A2%BA%AC%A1%A6%BE%AE%C5%C4%B8%B6" TargetMode="External"/><Relationship Id="rId41" Type="http://schemas.openxmlformats.org/officeDocument/2006/relationships/hyperlink" Target="http://www.teppa.net/kntrwiki/index.php?%B2%AC%BA%EA" TargetMode="External"/><Relationship Id="rId54" Type="http://schemas.openxmlformats.org/officeDocument/2006/relationships/hyperlink" Target="http://www.teppa.net/kntrwiki/index.php?%C2%E7%B3%C0" TargetMode="External"/><Relationship Id="rId62" Type="http://schemas.openxmlformats.org/officeDocument/2006/relationships/hyperlink" Target="http://www.teppa.net/kntrwiki/index.php?%C1%F0%C4%C5%A1%A6%BC%E9%BB%B3" TargetMode="External"/><Relationship Id="rId70" Type="http://schemas.openxmlformats.org/officeDocument/2006/relationships/hyperlink" Target="http://www.teppa.net/kntrwiki/index.php?%C9%FA%B8%AB" TargetMode="External"/><Relationship Id="rId75" Type="http://schemas.openxmlformats.org/officeDocument/2006/relationships/hyperlink" Target="http://www.teppa.net/kntrwiki/index.php?%BF%B2%B2%B0%C0%EE%A1%A6%BC%E9%B8%FD" TargetMode="External"/><Relationship Id="rId83" Type="http://schemas.openxmlformats.org/officeDocument/2006/relationships/hyperlink" Target="http://www.teppa.net/kntrwiki/index.php?%BE%AE%C0%D0%C0%EE%A1%A6%CB%DC%B6%BF" TargetMode="External"/><Relationship Id="rId88" Type="http://schemas.openxmlformats.org/officeDocument/2006/relationships/hyperlink" Target="http://www.teppa.net/kntrwiki/index.php?%CD%BF%CC%EE" TargetMode="External"/><Relationship Id="rId91" Type="http://schemas.openxmlformats.org/officeDocument/2006/relationships/hyperlink" Target="http://www.teppa.net/kntrwiki/index.php?%B5%D7%B4%EE" TargetMode="External"/><Relationship Id="rId96" Type="http://schemas.openxmlformats.org/officeDocument/2006/relationships/hyperlink" Target="http://www.teppa.net/kntrwiki/index.php?%BF%FD%B5%DC%A1%A6%BE%EB%BB%B3" TargetMode="External"/><Relationship Id="rId111" Type="http://schemas.openxmlformats.org/officeDocument/2006/relationships/hyperlink" Target="http://www.teppa.net/kntrwiki/index.php?%C7%F2%C0%D0%A1%A6%B3%D1%C5%C4" TargetMode="External"/><Relationship Id="rId132" Type="http://schemas.openxmlformats.org/officeDocument/2006/relationships/hyperlink" Target="http://www.teppa.net/kntrwiki/index.php?%CB%CC%BE%E5" TargetMode="External"/><Relationship Id="rId140" Type="http://schemas.openxmlformats.org/officeDocument/2006/relationships/hyperlink" Target="http://www.teppa.net/kntrwiki/index.php?%BC%B6%C0%D0%A1%A6%C8%AC%C8%A8%CA%BF" TargetMode="External"/><Relationship Id="rId1" Type="http://schemas.openxmlformats.org/officeDocument/2006/relationships/hyperlink" Target="http://www.teppa.net/kntrwiki/index.php?%B4%DD%A4%CE%C6%E2%A1%A6%C6%FC%C8%E6%C3%AB" TargetMode="External"/><Relationship Id="rId6" Type="http://schemas.openxmlformats.org/officeDocument/2006/relationships/hyperlink" Target="http://www.teppa.net/kntrwiki/index.php?%BF%B7%B6%B6%A1%A6%C7%F2%B6%E2" TargetMode="External"/><Relationship Id="rId15" Type="http://schemas.openxmlformats.org/officeDocument/2006/relationships/hyperlink" Target="http://www.teppa.net/kntrwiki/index.php?%B8%CD%C4%CD" TargetMode="External"/><Relationship Id="rId23" Type="http://schemas.openxmlformats.org/officeDocument/2006/relationships/hyperlink" Target="http://www.teppa.net/kntrwiki/index.php?%C7%AE%B3%A4%A1%A6%BB%B0%C5%E7" TargetMode="External"/><Relationship Id="rId28" Type="http://schemas.openxmlformats.org/officeDocument/2006/relationships/hyperlink" Target="http://www.teppa.net/kntrwiki/index.php?%C0%C5%B2%AC" TargetMode="External"/><Relationship Id="rId36" Type="http://schemas.openxmlformats.org/officeDocument/2006/relationships/hyperlink" Target="http://www.teppa.net/kntrwiki/index.php?%C9%CD%BE%BE" TargetMode="External"/><Relationship Id="rId49" Type="http://schemas.openxmlformats.org/officeDocument/2006/relationships/hyperlink" Target="http://www.teppa.net/kntrwiki/index.php?%B0%F0%C2%F4%A1%A6%C4%C5%C5%E7" TargetMode="External"/><Relationship Id="rId57" Type="http://schemas.openxmlformats.org/officeDocument/2006/relationships/hyperlink" Target="http://www.teppa.net/kntrwiki/index.php?%C4%B9%C9%CD" TargetMode="External"/><Relationship Id="rId106" Type="http://schemas.openxmlformats.org/officeDocument/2006/relationships/hyperlink" Target="http://www.teppa.net/kntrwiki/index.php?%C3%E6%C5%C4" TargetMode="External"/><Relationship Id="rId114" Type="http://schemas.openxmlformats.org/officeDocument/2006/relationships/hyperlink" Target="http://www.teppa.net/kntrwiki/index.php?%CF%BB%B6%BF" TargetMode="External"/><Relationship Id="rId119" Type="http://schemas.openxmlformats.org/officeDocument/2006/relationships/hyperlink" Target="http://www.teppa.net/kntrwiki/index.php?%B9%E2%BA%BD" TargetMode="External"/><Relationship Id="rId127" Type="http://schemas.openxmlformats.org/officeDocument/2006/relationships/hyperlink" Target="http://www.teppa.net/kntrwiki/index.php?%B0%EC%B4%D8" TargetMode="External"/><Relationship Id="rId10" Type="http://schemas.openxmlformats.org/officeDocument/2006/relationships/hyperlink" Target="http://www.teppa.net/kntrwiki/index.php?%C4%E1%B8%AB" TargetMode="External"/><Relationship Id="rId31" Type="http://schemas.openxmlformats.org/officeDocument/2006/relationships/hyperlink" Target="http://www.teppa.net/kntrwiki/index.php?%BE%C6%C4%C5%A1%A6%C6%A3%BB%DE" TargetMode="External"/><Relationship Id="rId44" Type="http://schemas.openxmlformats.org/officeDocument/2006/relationships/hyperlink" Target="http://www.teppa.net/kntrwiki/index.php?%C3%CE%C2%BF" TargetMode="External"/><Relationship Id="rId52" Type="http://schemas.openxmlformats.org/officeDocument/2006/relationships/hyperlink" Target="http://www.teppa.net/kntrwiki/index.php?%B3%C6%CC%B3%B8%B6%A1%A6%B1%A9%C5%E7" TargetMode="External"/><Relationship Id="rId60" Type="http://schemas.openxmlformats.org/officeDocument/2006/relationships/hyperlink" Target="http://www.teppa.net/kntrwiki/index.php?%C8%AC%C8%A8%A1%A6%C8%AC%C6%FC%BB%D4" TargetMode="External"/><Relationship Id="rId65" Type="http://schemas.openxmlformats.org/officeDocument/2006/relationships/hyperlink" Target="http://www.teppa.net/kntrwiki/index.php?%CD%EC%C3%E6" TargetMode="External"/><Relationship Id="rId73" Type="http://schemas.openxmlformats.org/officeDocument/2006/relationships/hyperlink" Target="http://www.teppa.net/kntrwiki/index.php?%CB%E7%CA%FD" TargetMode="External"/><Relationship Id="rId78" Type="http://schemas.openxmlformats.org/officeDocument/2006/relationships/hyperlink" Target="http://www.teppa.net/kntrwiki/index.php?%B4%DD%A4%CE%C6%E2%A1%A6%C6%FC%C8%E6%C3%AB" TargetMode="External"/><Relationship Id="rId81" Type="http://schemas.openxmlformats.org/officeDocument/2006/relationships/hyperlink" Target="http://www.teppa.net/kntrwiki/index.php?%BE%E5%CC%EE%A1%A6%C0%F5%C1%F0" TargetMode="External"/><Relationship Id="rId86" Type="http://schemas.openxmlformats.org/officeDocument/2006/relationships/hyperlink" Target="http://www.teppa.net/kntrwiki/index.php?%CF%CF%A1%A6%C4%AB%B2%E2" TargetMode="External"/><Relationship Id="rId94" Type="http://schemas.openxmlformats.org/officeDocument/2006/relationships/hyperlink" Target="http://www.teppa.net/kntrwiki/index.php?%BF%FD%B5%DC%A1%A6%BE%EB%BB%B3" TargetMode="External"/><Relationship Id="rId99" Type="http://schemas.openxmlformats.org/officeDocument/2006/relationships/hyperlink" Target="http://www.teppa.net/kntrwiki/index.php?%C6%E1%BF%DC%A1%A6%C2%E7%C5%C4%B8%B6" TargetMode="External"/><Relationship Id="rId101" Type="http://schemas.openxmlformats.org/officeDocument/2006/relationships/hyperlink" Target="http://www.teppa.net/kntrwiki/index.php?%C7%F2%B2%CF" TargetMode="External"/><Relationship Id="rId122" Type="http://schemas.openxmlformats.org/officeDocument/2006/relationships/hyperlink" Target="http://www.teppa.net/kntrwiki/index.php?%C2%E7%BA%EA" TargetMode="External"/><Relationship Id="rId130" Type="http://schemas.openxmlformats.org/officeDocument/2006/relationships/hyperlink" Target="http://www.teppa.net/kntrwiki/index.php?%BF%E5%C2%F4" TargetMode="External"/><Relationship Id="rId135" Type="http://schemas.openxmlformats.org/officeDocument/2006/relationships/hyperlink" Target="http://www.teppa.net/kntrwiki/index.php?%B2%D6%B4%AC" TargetMode="External"/><Relationship Id="rId143" Type="http://schemas.openxmlformats.org/officeDocument/2006/relationships/hyperlink" Target="http://www.teppa.net/kntrwiki/index.php?%C8%AC%B8%CD" TargetMode="External"/><Relationship Id="rId4" Type="http://schemas.openxmlformats.org/officeDocument/2006/relationships/hyperlink" Target="http://www.teppa.net/kntrwiki/index.php?%B6%E4%BA%C2%A1%A6%C3%DB%C3%CF" TargetMode="External"/><Relationship Id="rId9" Type="http://schemas.openxmlformats.org/officeDocument/2006/relationships/hyperlink" Target="http://www.teppa.net/kntrwiki/index.php?%C9%F0%C2%A2%BE%AE%BF%F9" TargetMode="External"/><Relationship Id="rId13" Type="http://schemas.openxmlformats.org/officeDocument/2006/relationships/hyperlink" Target="http://www.teppa.net/kntrwiki/index.php?%CA%DD%C5%DA%A5%F6%C3%AB" TargetMode="External"/><Relationship Id="rId18" Type="http://schemas.openxmlformats.org/officeDocument/2006/relationships/hyperlink" Target="http://www.teppa.net/kntrwiki/index.php?%B0%CB%C0%AA%B8%B6%A1%A6%CA%BF%C4%CD" TargetMode="External"/><Relationship Id="rId39" Type="http://schemas.openxmlformats.org/officeDocument/2006/relationships/hyperlink" Target="http://www.teppa.net/kntrwiki/index.php?%CB%AD%B6%B6" TargetMode="External"/><Relationship Id="rId109" Type="http://schemas.openxmlformats.org/officeDocument/2006/relationships/hyperlink" Target="http://www.teppa.net/kntrwiki/index.php?%CA%A1%C5%E7%A1%A6%B0%CB%C3%A3" TargetMode="External"/><Relationship Id="rId34" Type="http://schemas.openxmlformats.org/officeDocument/2006/relationships/hyperlink" Target="http://www.teppa.net/kntrwiki/index.php?%C8%D8%C5%C4%A1%A6%C2%DE%B0%E6" TargetMode="External"/><Relationship Id="rId50" Type="http://schemas.openxmlformats.org/officeDocument/2006/relationships/hyperlink" Target="http://www.teppa.net/kntrwiki/index.php?%BD%D5%C6%FC%B0%E6%A1%A6%BE%AE%CB%D2" TargetMode="External"/><Relationship Id="rId55" Type="http://schemas.openxmlformats.org/officeDocument/2006/relationships/hyperlink" Target="http://www.teppa.net/kntrwiki/index.php?%CD%AC%C8%E5%A1%A6%B4%D8%A5%F6%B8%B6" TargetMode="External"/><Relationship Id="rId76" Type="http://schemas.openxmlformats.org/officeDocument/2006/relationships/hyperlink" Target="http://www.teppa.net/kntrwiki/index.php?%BF%E1%C5%C4" TargetMode="External"/><Relationship Id="rId97" Type="http://schemas.openxmlformats.org/officeDocument/2006/relationships/hyperlink" Target="http://www.teppa.net/kntrwiki/index.php?%B2%AC%CB%DC" TargetMode="External"/><Relationship Id="rId104" Type="http://schemas.openxmlformats.org/officeDocument/2006/relationships/hyperlink" Target="http://www.teppa.net/kntrwiki/index.php?%C3%E6%C5%C4" TargetMode="External"/><Relationship Id="rId120" Type="http://schemas.openxmlformats.org/officeDocument/2006/relationships/hyperlink" Target="http://www.teppa.net/kntrwiki/index.php?%B1%F6%B3%F6%A1%A6%BE%BE%C5%E7" TargetMode="External"/><Relationship Id="rId125" Type="http://schemas.openxmlformats.org/officeDocument/2006/relationships/hyperlink" Target="http://www.teppa.net/kntrwiki/index.php?%B7%AA%B8%B6%A1%A6%C5%D0%CA%C6" TargetMode="External"/><Relationship Id="rId141" Type="http://schemas.openxmlformats.org/officeDocument/2006/relationships/hyperlink" Target="http://www.teppa.net/kntrwiki/index.php?%C6%F3%B8%CD" TargetMode="External"/><Relationship Id="rId7" Type="http://schemas.openxmlformats.org/officeDocument/2006/relationships/hyperlink" Target="http://www.teppa.net/kntrwiki/index.php?%C9%CA%C0%EE%A1%A6%C2%E7%BA%EA" TargetMode="External"/><Relationship Id="rId71" Type="http://schemas.openxmlformats.org/officeDocument/2006/relationships/hyperlink" Target="http://www.teppa.net/kntrwiki/index.php?%B1%A7%BC%A3%A1%A6%C5%C4%CA%D5" TargetMode="External"/><Relationship Id="rId92" Type="http://schemas.openxmlformats.org/officeDocument/2006/relationships/hyperlink" Target="http://www.teppa.net/kntrwiki/index.php?%B8%C5%B2%CF%A1%A6%B7%EB%BE%EB" TargetMode="External"/><Relationship Id="rId2" Type="http://schemas.openxmlformats.org/officeDocument/2006/relationships/hyperlink" Target="http://www.teppa.net/kntrwiki/index.php?%C8%AC%BD%C5%BD%A7%A1%A6%C6%FC%CB%DC%B6%B6" TargetMode="External"/><Relationship Id="rId29" Type="http://schemas.openxmlformats.org/officeDocument/2006/relationships/hyperlink" Target="http://www.teppa.net/kntrwiki/index.php?%C0%C5%B2%AC" TargetMode="External"/><Relationship Id="rId24" Type="http://schemas.openxmlformats.org/officeDocument/2006/relationships/hyperlink" Target="http://www.teppa.net/kntrwiki/index.php?%BE%C2%C4%C5%A1%A6%B8%E6%C5%C2%BE%EC" TargetMode="External"/><Relationship Id="rId40" Type="http://schemas.openxmlformats.org/officeDocument/2006/relationships/hyperlink" Target="http://www.teppa.net/kntrwiki/index.php?%CB%AD%C0%EE%A1%A6%B3%F7%B7%B4" TargetMode="External"/><Relationship Id="rId45" Type="http://schemas.openxmlformats.org/officeDocument/2006/relationships/hyperlink" Target="http://www.teppa.net/kntrwiki/index.php?%BC%E9%BB%B3%A1%A6%B2%B3%B6%B9%B4%D6" TargetMode="External"/><Relationship Id="rId66" Type="http://schemas.openxmlformats.org/officeDocument/2006/relationships/hyperlink" Target="http://www.teppa.net/kntrwiki/index.php?%CD%EC%C6%EE%A1%A6%CD%EC%C0%BE" TargetMode="External"/><Relationship Id="rId87" Type="http://schemas.openxmlformats.org/officeDocument/2006/relationships/hyperlink" Target="http://www.teppa.net/kntrwiki/index.php?%B1%BA%CF%C2" TargetMode="External"/><Relationship Id="rId110" Type="http://schemas.openxmlformats.org/officeDocument/2006/relationships/hyperlink" Target="http://www.teppa.net/kntrwiki/index.php?%C7%F2%C0%D0%A1%A6%B3%D1%C5%C4" TargetMode="External"/><Relationship Id="rId115" Type="http://schemas.openxmlformats.org/officeDocument/2006/relationships/hyperlink" Target="http://www.teppa.net/kntrwiki/index.php?%C0%E7%C2%E6" TargetMode="External"/><Relationship Id="rId131" Type="http://schemas.openxmlformats.org/officeDocument/2006/relationships/hyperlink" Target="http://www.teppa.net/kntrwiki/index.php?%BF%E5%C2%F4" TargetMode="External"/><Relationship Id="rId136" Type="http://schemas.openxmlformats.org/officeDocument/2006/relationships/hyperlink" Target="http://www.teppa.net/kntrwiki/index.php?%B2%D6%B4%AC" TargetMode="External"/><Relationship Id="rId61" Type="http://schemas.openxmlformats.org/officeDocument/2006/relationships/hyperlink" Target="http://www.teppa.net/kntrwiki/index.php?%B9%C3%B2%EC%A1%A6%BF%AE%B3%DA" TargetMode="External"/><Relationship Id="rId82" Type="http://schemas.openxmlformats.org/officeDocument/2006/relationships/hyperlink" Target="http://www.teppa.net/kntrwiki/index.php?%B9%D3%C0%EE%A1%A6%C6%FC%CA%EB%CE%A4" TargetMode="External"/><Relationship Id="rId19" Type="http://schemas.openxmlformats.org/officeDocument/2006/relationships/hyperlink" Target="http://www.teppa.net/kntrwiki/index.php?%C8%A2%BA%AC%A1%A6%BE%AE%C5%C4%B8%B6" TargetMode="External"/><Relationship Id="rId14" Type="http://schemas.openxmlformats.org/officeDocument/2006/relationships/hyperlink" Target="http://www.teppa.net/kntrwiki/index.php?%BA%C2%B4%D6%A1%A6%B3%A4%CF%B7%CC%BE" TargetMode="External"/><Relationship Id="rId30" Type="http://schemas.openxmlformats.org/officeDocument/2006/relationships/hyperlink" Target="http://www.teppa.net/kntrwiki/index.php?%C5%D0%CF%A4" TargetMode="External"/><Relationship Id="rId35" Type="http://schemas.openxmlformats.org/officeDocument/2006/relationships/hyperlink" Target="http://www.teppa.net/kntrwiki/index.php?%C0%D1%BB%D6%A1%A6%B9%E2%C4%CD" TargetMode="External"/><Relationship Id="rId56" Type="http://schemas.openxmlformats.org/officeDocument/2006/relationships/hyperlink" Target="http://www.teppa.net/kntrwiki/index.php?%CA%C6%B8%B6" TargetMode="External"/><Relationship Id="rId77" Type="http://schemas.openxmlformats.org/officeDocument/2006/relationships/hyperlink" Target="http://www.teppa.net/kntrwiki/index.php?%C0%BE%C3%E6%C5%E7%A1%A6%BF%B7%BE%B1" TargetMode="External"/><Relationship Id="rId100" Type="http://schemas.openxmlformats.org/officeDocument/2006/relationships/hyperlink" Target="http://www.teppa.net/kntrwiki/index.php?%C6%E1%BF%DC%A1%A6%C2%E7%C5%C4%B8%B6" TargetMode="External"/><Relationship Id="rId105" Type="http://schemas.openxmlformats.org/officeDocument/2006/relationships/hyperlink" Target="http://www.teppa.net/kntrwiki/index.php?%B7%B4%BB%B3%A1%A6%B0%C2%C0%D1" TargetMode="External"/><Relationship Id="rId126" Type="http://schemas.openxmlformats.org/officeDocument/2006/relationships/hyperlink" Target="http://www.teppa.net/kntrwiki/index.php?%B0%EC%B4%D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5"/>
  </sheetPr>
  <dimension ref="A1:M633"/>
  <sheetViews>
    <sheetView showGridLines="0" topLeftCell="A544" zoomScale="70" zoomScaleNormal="70" workbookViewId="0">
      <selection activeCell="O595" sqref="O595"/>
    </sheetView>
  </sheetViews>
  <sheetFormatPr defaultRowHeight="13.5" outlineLevelRow="1"/>
  <cols>
    <col min="1" max="1" width="5.625" bestFit="1" customWidth="1"/>
    <col min="2" max="2" width="12.25" bestFit="1" customWidth="1"/>
    <col min="3" max="5" width="12.25" customWidth="1"/>
    <col min="6" max="6" width="5.625" bestFit="1" customWidth="1"/>
    <col min="7" max="7" width="13" bestFit="1" customWidth="1"/>
    <col min="8" max="8" width="8.5" bestFit="1" customWidth="1"/>
    <col min="9" max="9" width="18.5" bestFit="1" customWidth="1"/>
    <col min="10" max="10" width="15.125" bestFit="1" customWidth="1"/>
    <col min="11" max="11" width="15.125" customWidth="1"/>
    <col min="12" max="12" width="14.375" bestFit="1" customWidth="1"/>
    <col min="13" max="13" width="17.625" bestFit="1" customWidth="1"/>
    <col min="22" max="22" width="13.5" bestFit="1" customWidth="1"/>
  </cols>
  <sheetData>
    <row r="1" spans="1:13">
      <c r="A1" s="301" t="s">
        <v>62</v>
      </c>
      <c r="B1" s="301" t="s">
        <v>863</v>
      </c>
      <c r="C1" s="301" t="s">
        <v>2105</v>
      </c>
      <c r="D1" s="301" t="s">
        <v>2121</v>
      </c>
      <c r="E1" s="301" t="s">
        <v>2106</v>
      </c>
      <c r="F1" s="301" t="s">
        <v>864</v>
      </c>
      <c r="G1" s="118" t="s">
        <v>1511</v>
      </c>
      <c r="H1" s="118" t="s">
        <v>1512</v>
      </c>
      <c r="I1" s="118" t="s">
        <v>1513</v>
      </c>
      <c r="J1" s="118" t="s">
        <v>1631</v>
      </c>
      <c r="K1" s="118" t="s">
        <v>2122</v>
      </c>
      <c r="L1" s="118" t="s">
        <v>1514</v>
      </c>
      <c r="M1" s="1" t="s">
        <v>295</v>
      </c>
    </row>
    <row r="2" spans="1:13">
      <c r="A2" s="119">
        <v>1</v>
      </c>
      <c r="B2" s="119" t="s">
        <v>2107</v>
      </c>
      <c r="C2" s="119">
        <f>COUNTIF(B:B,B2)</f>
        <v>27</v>
      </c>
      <c r="D2" s="119">
        <f>COUNTIFS(B:B,B2,J:J,"")</f>
        <v>27</v>
      </c>
      <c r="E2" s="119">
        <f>COUNTIFS(B:B,B2,J:J,1)</f>
        <v>0</v>
      </c>
      <c r="F2" s="122">
        <v>1</v>
      </c>
      <c r="G2" s="122" t="s">
        <v>816</v>
      </c>
      <c r="H2" s="122" t="s">
        <v>865</v>
      </c>
      <c r="I2" s="122" t="s">
        <v>2215</v>
      </c>
      <c r="J2" s="122"/>
      <c r="K2" s="122" t="str">
        <f>IF(ISNA(VLOOKUP(I2,限定アイテム!C:E,3,FALSE)),"",VLOOKUP(I2,限定アイテム!C:E,3,FALSE))</f>
        <v>エゾシカ</v>
      </c>
      <c r="L2" s="122"/>
      <c r="M2" s="123" t="str">
        <f>IF(ISNA(VLOOKUP(I2,'10.09.17'!H:H,1,FALSE)),"●NG●",I2)</f>
        <v>根室</v>
      </c>
    </row>
    <row r="3" spans="1:13" hidden="1" outlineLevel="1">
      <c r="A3" s="119">
        <v>2</v>
      </c>
      <c r="B3" s="120" t="s">
        <v>2022</v>
      </c>
      <c r="C3" s="120"/>
      <c r="D3" s="120"/>
      <c r="E3" s="120"/>
      <c r="F3" s="123">
        <v>2</v>
      </c>
      <c r="G3" s="123" t="s">
        <v>816</v>
      </c>
      <c r="H3" s="123" t="s">
        <v>866</v>
      </c>
      <c r="I3" s="123" t="s">
        <v>899</v>
      </c>
      <c r="J3" s="123"/>
      <c r="K3" s="123" t="str">
        <f>IF(ISNA(VLOOKUP(I3,限定アイテム!C:E,3,FALSE)),"",VLOOKUP(I3,限定アイテム!C:E,3,FALSE))</f>
        <v/>
      </c>
      <c r="L3" s="123"/>
      <c r="M3" s="123" t="str">
        <f>IF(ISNA(VLOOKUP(I3,'10.09.17'!H:H,1,FALSE)),"●NG●",I3)</f>
        <v>網走・紋別</v>
      </c>
    </row>
    <row r="4" spans="1:13" hidden="1" outlineLevel="1">
      <c r="A4" s="119">
        <v>3</v>
      </c>
      <c r="B4" s="120" t="s">
        <v>2022</v>
      </c>
      <c r="C4" s="120"/>
      <c r="D4" s="120"/>
      <c r="E4" s="120"/>
      <c r="F4" s="123">
        <v>3</v>
      </c>
      <c r="G4" s="123" t="s">
        <v>816</v>
      </c>
      <c r="H4" s="123" t="s">
        <v>866</v>
      </c>
      <c r="I4" s="123" t="s">
        <v>900</v>
      </c>
      <c r="J4" s="123"/>
      <c r="K4" s="123" t="str">
        <f>IF(ISNA(VLOOKUP(I4,限定アイテム!C:E,3,FALSE)),"",VLOOKUP(I4,限定アイテム!C:E,3,FALSE))</f>
        <v>大ダコ</v>
      </c>
      <c r="L4" s="123"/>
      <c r="M4" s="123" t="str">
        <f>IF(ISNA(VLOOKUP(I4,'10.09.17'!H:H,1,FALSE)),"●NG●",I4)</f>
        <v>宗谷</v>
      </c>
    </row>
    <row r="5" spans="1:13" hidden="1" outlineLevel="1">
      <c r="A5" s="119">
        <v>4</v>
      </c>
      <c r="B5" s="120" t="s">
        <v>2022</v>
      </c>
      <c r="C5" s="120"/>
      <c r="D5" s="120"/>
      <c r="E5" s="120"/>
      <c r="F5" s="123">
        <v>4</v>
      </c>
      <c r="G5" s="123" t="s">
        <v>816</v>
      </c>
      <c r="H5" s="123" t="s">
        <v>867</v>
      </c>
      <c r="I5" s="123" t="s">
        <v>901</v>
      </c>
      <c r="J5" s="123"/>
      <c r="K5" s="123" t="str">
        <f>IF(ISNA(VLOOKUP(I5,限定アイテム!C:E,3,FALSE)),"",VLOOKUP(I5,限定アイテム!C:E,3,FALSE))</f>
        <v>クッシー</v>
      </c>
      <c r="L5" s="123"/>
      <c r="M5" s="123" t="str">
        <f>IF(ISNA(VLOOKUP(I5,'10.09.17'!H:H,1,FALSE)),"●NG●",I5)</f>
        <v>釧路</v>
      </c>
    </row>
    <row r="6" spans="1:13" hidden="1" outlineLevel="1">
      <c r="A6" s="119">
        <v>5</v>
      </c>
      <c r="B6" s="120" t="s">
        <v>2022</v>
      </c>
      <c r="C6" s="120"/>
      <c r="D6" s="120"/>
      <c r="E6" s="120"/>
      <c r="F6" s="123">
        <v>5</v>
      </c>
      <c r="G6" s="123" t="s">
        <v>816</v>
      </c>
      <c r="H6" s="123" t="s">
        <v>868</v>
      </c>
      <c r="I6" s="123" t="s">
        <v>902</v>
      </c>
      <c r="J6" s="123"/>
      <c r="K6" s="123" t="str">
        <f>IF(ISNA(VLOOKUP(I6,限定アイテム!C:E,3,FALSE)),"",VLOOKUP(I6,限定アイテム!C:E,3,FALSE))</f>
        <v/>
      </c>
      <c r="L6" s="123"/>
      <c r="M6" s="123" t="str">
        <f>IF(ISNA(VLOOKUP(I6,'10.09.17'!H:H,1,FALSE)),"●NG●",I6)</f>
        <v>士別・名寄</v>
      </c>
    </row>
    <row r="7" spans="1:13" hidden="1" outlineLevel="1">
      <c r="A7" s="119">
        <v>6</v>
      </c>
      <c r="B7" s="120" t="s">
        <v>2022</v>
      </c>
      <c r="C7" s="120"/>
      <c r="D7" s="120"/>
      <c r="E7" s="120"/>
      <c r="F7" s="123">
        <v>6</v>
      </c>
      <c r="G7" s="123" t="s">
        <v>816</v>
      </c>
      <c r="H7" s="123" t="s">
        <v>868</v>
      </c>
      <c r="I7" s="123" t="s">
        <v>903</v>
      </c>
      <c r="J7" s="123"/>
      <c r="K7" s="123" t="str">
        <f>IF(ISNA(VLOOKUP(I7,限定アイテム!C:E,3,FALSE)),"",VLOOKUP(I7,限定アイテム!C:E,3,FALSE))</f>
        <v/>
      </c>
      <c r="L7" s="123"/>
      <c r="M7" s="123" t="str">
        <f>IF(ISNA(VLOOKUP(I7,'10.09.17'!H:H,1,FALSE)),"●NG●",I7)</f>
        <v>留萌</v>
      </c>
    </row>
    <row r="8" spans="1:13" hidden="1" outlineLevel="1">
      <c r="A8" s="119">
        <v>7</v>
      </c>
      <c r="B8" s="120" t="s">
        <v>2022</v>
      </c>
      <c r="C8" s="120"/>
      <c r="D8" s="120"/>
      <c r="E8" s="120"/>
      <c r="F8" s="123">
        <v>7</v>
      </c>
      <c r="G8" s="123" t="s">
        <v>816</v>
      </c>
      <c r="H8" s="123" t="s">
        <v>869</v>
      </c>
      <c r="I8" s="123" t="s">
        <v>904</v>
      </c>
      <c r="J8" s="123"/>
      <c r="K8" s="123" t="str">
        <f>IF(ISNA(VLOOKUP(I8,限定アイテム!C:E,3,FALSE)),"",VLOOKUP(I8,限定アイテム!C:E,3,FALSE))</f>
        <v/>
      </c>
      <c r="L8" s="123"/>
      <c r="M8" s="123" t="str">
        <f>IF(ISNA(VLOOKUP(I8,'10.09.17'!H:H,1,FALSE)),"●NG●",I8)</f>
        <v>帯広</v>
      </c>
    </row>
    <row r="9" spans="1:13" hidden="1" outlineLevel="1">
      <c r="A9" s="119">
        <v>8</v>
      </c>
      <c r="B9" s="120" t="s">
        <v>2022</v>
      </c>
      <c r="C9" s="120"/>
      <c r="D9" s="120"/>
      <c r="E9" s="120"/>
      <c r="F9" s="123">
        <v>8</v>
      </c>
      <c r="G9" s="123" t="s">
        <v>816</v>
      </c>
      <c r="H9" s="123" t="s">
        <v>870</v>
      </c>
      <c r="I9" s="123" t="s">
        <v>905</v>
      </c>
      <c r="J9" s="123"/>
      <c r="K9" s="123" t="str">
        <f>IF(ISNA(VLOOKUP(I9,限定アイテム!C:E,3,FALSE)),"",VLOOKUP(I9,限定アイテム!C:E,3,FALSE))</f>
        <v/>
      </c>
      <c r="L9" s="123"/>
      <c r="M9" s="123" t="str">
        <f>IF(ISNA(VLOOKUP(I9,'10.09.17'!H:H,1,FALSE)),"●NG●",I9)</f>
        <v>東旭川</v>
      </c>
    </row>
    <row r="10" spans="1:13" hidden="1" outlineLevel="1">
      <c r="A10" s="119">
        <v>9</v>
      </c>
      <c r="B10" s="120" t="s">
        <v>2022</v>
      </c>
      <c r="C10" s="120"/>
      <c r="D10" s="120"/>
      <c r="E10" s="120"/>
      <c r="F10" s="123">
        <v>9</v>
      </c>
      <c r="G10" s="123" t="s">
        <v>816</v>
      </c>
      <c r="H10" s="123" t="s">
        <v>870</v>
      </c>
      <c r="I10" s="123" t="s">
        <v>906</v>
      </c>
      <c r="J10" s="123"/>
      <c r="K10" s="123" t="str">
        <f>IF(ISNA(VLOOKUP(I10,限定アイテム!C:E,3,FALSE)),"",VLOOKUP(I10,限定アイテム!C:E,3,FALSE))</f>
        <v/>
      </c>
      <c r="L10" s="123"/>
      <c r="M10" s="123" t="str">
        <f>IF(ISNA(VLOOKUP(I10,'10.09.17'!H:H,1,FALSE)),"●NG●",I10)</f>
        <v>旭川</v>
      </c>
    </row>
    <row r="11" spans="1:13" hidden="1" outlineLevel="1">
      <c r="A11" s="119">
        <v>10</v>
      </c>
      <c r="B11" s="120" t="s">
        <v>2022</v>
      </c>
      <c r="C11" s="120"/>
      <c r="D11" s="120"/>
      <c r="E11" s="120"/>
      <c r="F11" s="123">
        <v>10</v>
      </c>
      <c r="G11" s="123" t="s">
        <v>816</v>
      </c>
      <c r="H11" s="123" t="s">
        <v>870</v>
      </c>
      <c r="I11" s="123" t="s">
        <v>907</v>
      </c>
      <c r="J11" s="123"/>
      <c r="K11" s="123" t="str">
        <f>IF(ISNA(VLOOKUP(I11,限定アイテム!C:E,3,FALSE)),"",VLOOKUP(I11,限定アイテム!C:E,3,FALSE))</f>
        <v/>
      </c>
      <c r="L11" s="123"/>
      <c r="M11" s="123" t="str">
        <f>IF(ISNA(VLOOKUP(I11,'10.09.17'!H:H,1,FALSE)),"●NG●",I11)</f>
        <v>富良野・美瑛</v>
      </c>
    </row>
    <row r="12" spans="1:13" hidden="1" outlineLevel="1">
      <c r="A12" s="119">
        <v>11</v>
      </c>
      <c r="B12" s="120" t="s">
        <v>2022</v>
      </c>
      <c r="C12" s="120"/>
      <c r="D12" s="120"/>
      <c r="E12" s="120"/>
      <c r="F12" s="123">
        <v>11</v>
      </c>
      <c r="G12" s="123" t="s">
        <v>816</v>
      </c>
      <c r="H12" s="123" t="s">
        <v>870</v>
      </c>
      <c r="I12" s="123" t="s">
        <v>908</v>
      </c>
      <c r="J12" s="123"/>
      <c r="K12" s="123" t="str">
        <f>IF(ISNA(VLOOKUP(I12,限定アイテム!C:E,3,FALSE)),"",VLOOKUP(I12,限定アイテム!C:E,3,FALSE))</f>
        <v/>
      </c>
      <c r="L12" s="123"/>
      <c r="M12" s="123" t="str">
        <f>IF(ISNA(VLOOKUP(I12,'10.09.17'!H:H,1,FALSE)),"●NG●",I12)</f>
        <v>夕張・美唄</v>
      </c>
    </row>
    <row r="13" spans="1:13" hidden="1" outlineLevel="1">
      <c r="A13" s="119">
        <v>12</v>
      </c>
      <c r="B13" s="120" t="s">
        <v>2022</v>
      </c>
      <c r="C13" s="120"/>
      <c r="D13" s="120"/>
      <c r="E13" s="120"/>
      <c r="F13" s="123">
        <v>12</v>
      </c>
      <c r="G13" s="123" t="s">
        <v>816</v>
      </c>
      <c r="H13" s="123" t="s">
        <v>870</v>
      </c>
      <c r="I13" s="123" t="s">
        <v>909</v>
      </c>
      <c r="J13" s="123"/>
      <c r="K13" s="123" t="str">
        <f>IF(ISNA(VLOOKUP(I13,限定アイテム!C:E,3,FALSE)),"",VLOOKUP(I13,限定アイテム!C:E,3,FALSE))</f>
        <v/>
      </c>
      <c r="L13" s="123"/>
      <c r="M13" s="123" t="str">
        <f>IF(ISNA(VLOOKUP(I13,'10.09.17'!H:H,1,FALSE)),"●NG●",I13)</f>
        <v>千歳・北広島</v>
      </c>
    </row>
    <row r="14" spans="1:13" hidden="1" outlineLevel="1">
      <c r="A14" s="119">
        <v>13</v>
      </c>
      <c r="B14" s="120" t="s">
        <v>2022</v>
      </c>
      <c r="C14" s="120"/>
      <c r="D14" s="120"/>
      <c r="E14" s="120"/>
      <c r="F14" s="123">
        <v>13</v>
      </c>
      <c r="G14" s="123" t="s">
        <v>816</v>
      </c>
      <c r="H14" s="123" t="s">
        <v>870</v>
      </c>
      <c r="I14" s="123" t="s">
        <v>910</v>
      </c>
      <c r="J14" s="123"/>
      <c r="K14" s="123" t="str">
        <f>IF(ISNA(VLOOKUP(I14,限定アイテム!C:E,3,FALSE)),"",VLOOKUP(I14,限定アイテム!C:E,3,FALSE))</f>
        <v/>
      </c>
      <c r="L14" s="123"/>
      <c r="M14" s="123" t="str">
        <f>IF(ISNA(VLOOKUP(I14,'10.09.17'!H:H,1,FALSE)),"●NG●",I14)</f>
        <v>丘珠</v>
      </c>
    </row>
    <row r="15" spans="1:13" hidden="1" outlineLevel="1">
      <c r="A15" s="119">
        <v>14</v>
      </c>
      <c r="B15" s="120" t="s">
        <v>2022</v>
      </c>
      <c r="C15" s="120"/>
      <c r="D15" s="120"/>
      <c r="E15" s="120"/>
      <c r="F15" s="123">
        <v>14</v>
      </c>
      <c r="G15" s="123" t="s">
        <v>816</v>
      </c>
      <c r="H15" s="123" t="s">
        <v>870</v>
      </c>
      <c r="I15" s="123" t="s">
        <v>911</v>
      </c>
      <c r="J15" s="123"/>
      <c r="K15" s="123" t="str">
        <f>IF(ISNA(VLOOKUP(I15,限定アイテム!C:E,3,FALSE)),"",VLOOKUP(I15,限定アイテム!C:E,3,FALSE))</f>
        <v/>
      </c>
      <c r="L15" s="123"/>
      <c r="M15" s="123" t="str">
        <f>IF(ISNA(VLOOKUP(I15,'10.09.17'!H:H,1,FALSE)),"●NG●",I15)</f>
        <v>篠路</v>
      </c>
    </row>
    <row r="16" spans="1:13" hidden="1" outlineLevel="1">
      <c r="A16" s="119">
        <v>15</v>
      </c>
      <c r="B16" s="120" t="s">
        <v>2022</v>
      </c>
      <c r="C16" s="120"/>
      <c r="D16" s="120"/>
      <c r="E16" s="120"/>
      <c r="F16" s="123">
        <v>15</v>
      </c>
      <c r="G16" s="123" t="s">
        <v>816</v>
      </c>
      <c r="H16" s="123" t="s">
        <v>870</v>
      </c>
      <c r="I16" s="123" t="s">
        <v>912</v>
      </c>
      <c r="J16" s="123"/>
      <c r="K16" s="123" t="str">
        <f>IF(ISNA(VLOOKUP(I16,限定アイテム!C:E,3,FALSE)),"",VLOOKUP(I16,限定アイテム!C:E,3,FALSE))</f>
        <v/>
      </c>
      <c r="L16" s="123"/>
      <c r="M16" s="123" t="str">
        <f>IF(ISNA(VLOOKUP(I16,'10.09.17'!H:H,1,FALSE)),"●NG●",I16)</f>
        <v>白石</v>
      </c>
    </row>
    <row r="17" spans="1:13" hidden="1" outlineLevel="1">
      <c r="A17" s="119">
        <v>16</v>
      </c>
      <c r="B17" s="120" t="s">
        <v>2022</v>
      </c>
      <c r="C17" s="120"/>
      <c r="D17" s="120"/>
      <c r="E17" s="120"/>
      <c r="F17" s="123">
        <v>16</v>
      </c>
      <c r="G17" s="123" t="s">
        <v>816</v>
      </c>
      <c r="H17" s="123" t="s">
        <v>870</v>
      </c>
      <c r="I17" s="123" t="s">
        <v>913</v>
      </c>
      <c r="J17" s="123"/>
      <c r="K17" s="123" t="str">
        <f>IF(ISNA(VLOOKUP(I17,限定アイテム!C:E,3,FALSE)),"",VLOOKUP(I17,限定アイテム!C:E,3,FALSE))</f>
        <v/>
      </c>
      <c r="L17" s="123"/>
      <c r="M17" s="123" t="str">
        <f>IF(ISNA(VLOOKUP(I17,'10.09.17'!H:H,1,FALSE)),"●NG●",I17)</f>
        <v>豊平</v>
      </c>
    </row>
    <row r="18" spans="1:13" hidden="1" outlineLevel="1">
      <c r="A18" s="119">
        <v>17</v>
      </c>
      <c r="B18" s="120" t="s">
        <v>2022</v>
      </c>
      <c r="C18" s="120"/>
      <c r="D18" s="120"/>
      <c r="E18" s="120"/>
      <c r="F18" s="123">
        <v>17</v>
      </c>
      <c r="G18" s="123" t="s">
        <v>816</v>
      </c>
      <c r="H18" s="123" t="s">
        <v>870</v>
      </c>
      <c r="I18" s="123" t="s">
        <v>914</v>
      </c>
      <c r="J18" s="123"/>
      <c r="K18" s="123" t="str">
        <f>IF(ISNA(VLOOKUP(I18,限定アイテム!C:E,3,FALSE)),"",VLOOKUP(I18,限定アイテム!C:E,3,FALSE))</f>
        <v/>
      </c>
      <c r="L18" s="123"/>
      <c r="M18" s="123" t="str">
        <f>IF(ISNA(VLOOKUP(I18,'10.09.17'!H:H,1,FALSE)),"●NG●",I18)</f>
        <v>手稲</v>
      </c>
    </row>
    <row r="19" spans="1:13" hidden="1" outlineLevel="1">
      <c r="A19" s="119">
        <v>18</v>
      </c>
      <c r="B19" s="120" t="s">
        <v>2022</v>
      </c>
      <c r="C19" s="120"/>
      <c r="D19" s="120"/>
      <c r="E19" s="120"/>
      <c r="F19" s="123">
        <v>18</v>
      </c>
      <c r="G19" s="123" t="s">
        <v>816</v>
      </c>
      <c r="H19" s="123" t="s">
        <v>870</v>
      </c>
      <c r="I19" s="123" t="s">
        <v>915</v>
      </c>
      <c r="J19" s="123"/>
      <c r="K19" s="123" t="str">
        <f>IF(ISNA(VLOOKUP(I19,限定アイテム!C:E,3,FALSE)),"",VLOOKUP(I19,限定アイテム!C:E,3,FALSE))</f>
        <v>時計台</v>
      </c>
      <c r="L19" s="123"/>
      <c r="M19" s="123" t="str">
        <f>IF(ISNA(VLOOKUP(I19,'10.09.17'!H:H,1,FALSE)),"●NG●",I19)</f>
        <v>札幌</v>
      </c>
    </row>
    <row r="20" spans="1:13" hidden="1" outlineLevel="1">
      <c r="A20" s="119">
        <v>19</v>
      </c>
      <c r="B20" s="120" t="s">
        <v>2022</v>
      </c>
      <c r="C20" s="120"/>
      <c r="D20" s="120"/>
      <c r="E20" s="120"/>
      <c r="F20" s="123">
        <v>19</v>
      </c>
      <c r="G20" s="123" t="s">
        <v>816</v>
      </c>
      <c r="H20" s="123" t="s">
        <v>870</v>
      </c>
      <c r="I20" s="123" t="s">
        <v>916</v>
      </c>
      <c r="J20" s="123"/>
      <c r="K20" s="123" t="str">
        <f>IF(ISNA(VLOOKUP(I20,限定アイテム!C:E,3,FALSE)),"",VLOOKUP(I20,限定アイテム!C:E,3,FALSE))</f>
        <v/>
      </c>
      <c r="L20" s="123"/>
      <c r="M20" s="123" t="str">
        <f>IF(ISNA(VLOOKUP(I20,'10.09.17'!H:H,1,FALSE)),"●NG●",I20)</f>
        <v>琴似</v>
      </c>
    </row>
    <row r="21" spans="1:13" hidden="1" outlineLevel="1">
      <c r="A21" s="119">
        <v>20</v>
      </c>
      <c r="B21" s="120" t="s">
        <v>2022</v>
      </c>
      <c r="C21" s="120"/>
      <c r="D21" s="120"/>
      <c r="E21" s="120"/>
      <c r="F21" s="123">
        <v>20</v>
      </c>
      <c r="G21" s="123" t="s">
        <v>816</v>
      </c>
      <c r="H21" s="123" t="s">
        <v>870</v>
      </c>
      <c r="I21" s="123" t="s">
        <v>917</v>
      </c>
      <c r="J21" s="123"/>
      <c r="K21" s="123" t="str">
        <f>IF(ISNA(VLOOKUP(I21,限定アイテム!C:E,3,FALSE)),"",VLOOKUP(I21,限定アイテム!C:E,3,FALSE))</f>
        <v/>
      </c>
      <c r="L21" s="123"/>
      <c r="M21" s="123" t="str">
        <f>IF(ISNA(VLOOKUP(I21,'10.09.17'!H:H,1,FALSE)),"●NG●",I21)</f>
        <v>真駒内・定山渓</v>
      </c>
    </row>
    <row r="22" spans="1:13" hidden="1" outlineLevel="1">
      <c r="A22" s="119">
        <v>21</v>
      </c>
      <c r="B22" s="120" t="s">
        <v>2022</v>
      </c>
      <c r="C22" s="120"/>
      <c r="D22" s="120"/>
      <c r="E22" s="120"/>
      <c r="F22" s="123">
        <v>21</v>
      </c>
      <c r="G22" s="123" t="s">
        <v>816</v>
      </c>
      <c r="H22" s="123" t="s">
        <v>871</v>
      </c>
      <c r="I22" s="123" t="s">
        <v>918</v>
      </c>
      <c r="J22" s="123"/>
      <c r="K22" s="123" t="str">
        <f>IF(ISNA(VLOOKUP(I22,限定アイテム!C:E,3,FALSE)),"",VLOOKUP(I22,限定アイテム!C:E,3,FALSE))</f>
        <v/>
      </c>
      <c r="L22" s="123"/>
      <c r="M22" s="123" t="str">
        <f>IF(ISNA(VLOOKUP(I22,'10.09.17'!H:H,1,FALSE)),"●NG●",I22)</f>
        <v>日高</v>
      </c>
    </row>
    <row r="23" spans="1:13" hidden="1" outlineLevel="1">
      <c r="A23" s="119">
        <v>22</v>
      </c>
      <c r="B23" s="120" t="s">
        <v>2022</v>
      </c>
      <c r="C23" s="120"/>
      <c r="D23" s="120"/>
      <c r="E23" s="120"/>
      <c r="F23" s="123">
        <v>22</v>
      </c>
      <c r="G23" s="123" t="s">
        <v>816</v>
      </c>
      <c r="H23" s="123" t="s">
        <v>872</v>
      </c>
      <c r="I23" s="123" t="s">
        <v>919</v>
      </c>
      <c r="J23" s="123"/>
      <c r="K23" s="123" t="str">
        <f>IF(ISNA(VLOOKUP(I23,限定アイテム!C:E,3,FALSE)),"",VLOOKUP(I23,限定アイテム!C:E,3,FALSE))</f>
        <v>ヒグマ</v>
      </c>
      <c r="L23" s="123"/>
      <c r="M23" s="123" t="str">
        <f>IF(ISNA(VLOOKUP(I23,'10.09.17'!H:H,1,FALSE)),"●NG●",I23)</f>
        <v>苫小牧・登別</v>
      </c>
    </row>
    <row r="24" spans="1:13" hidden="1" outlineLevel="1">
      <c r="A24" s="119">
        <v>23</v>
      </c>
      <c r="B24" s="120" t="s">
        <v>2022</v>
      </c>
      <c r="C24" s="120"/>
      <c r="D24" s="120"/>
      <c r="E24" s="120"/>
      <c r="F24" s="123">
        <v>23</v>
      </c>
      <c r="G24" s="123" t="s">
        <v>816</v>
      </c>
      <c r="H24" s="123" t="s">
        <v>873</v>
      </c>
      <c r="I24" s="123" t="s">
        <v>920</v>
      </c>
      <c r="J24" s="123"/>
      <c r="K24" s="123" t="str">
        <f>IF(ISNA(VLOOKUP(I24,限定アイテム!C:E,3,FALSE)),"",VLOOKUP(I24,限定アイテム!C:E,3,FALSE))</f>
        <v/>
      </c>
      <c r="L24" s="123"/>
      <c r="M24" s="123" t="str">
        <f>IF(ISNA(VLOOKUP(I24,'10.09.17'!H:H,1,FALSE)),"●NG●",I24)</f>
        <v>小樽・ニセコ</v>
      </c>
    </row>
    <row r="25" spans="1:13" hidden="1" outlineLevel="1">
      <c r="A25" s="119">
        <v>24</v>
      </c>
      <c r="B25" s="120" t="s">
        <v>2022</v>
      </c>
      <c r="C25" s="120"/>
      <c r="D25" s="120"/>
      <c r="E25" s="120"/>
      <c r="F25" s="123">
        <v>24</v>
      </c>
      <c r="G25" s="123" t="s">
        <v>816</v>
      </c>
      <c r="H25" s="123" t="s">
        <v>874</v>
      </c>
      <c r="I25" s="123" t="s">
        <v>2216</v>
      </c>
      <c r="J25" s="123"/>
      <c r="K25" s="123" t="str">
        <f>IF(ISNA(VLOOKUP(I25,限定アイテム!C:E,3,FALSE)),"",VLOOKUP(I25,限定アイテム!C:E,3,FALSE))</f>
        <v/>
      </c>
      <c r="L25" s="123"/>
      <c r="M25" s="123" t="str">
        <f>IF(ISNA(VLOOKUP(I25,'10.09.17'!H:H,1,FALSE)),"●NG●",I25)</f>
        <v>亀田・湯川</v>
      </c>
    </row>
    <row r="26" spans="1:13" hidden="1" outlineLevel="1">
      <c r="A26" s="119">
        <v>25</v>
      </c>
      <c r="B26" s="120" t="s">
        <v>2022</v>
      </c>
      <c r="C26" s="120"/>
      <c r="D26" s="120"/>
      <c r="E26" s="120"/>
      <c r="F26" s="123">
        <v>25</v>
      </c>
      <c r="G26" s="123" t="s">
        <v>816</v>
      </c>
      <c r="H26" s="123" t="s">
        <v>874</v>
      </c>
      <c r="I26" s="123" t="s">
        <v>921</v>
      </c>
      <c r="J26" s="123"/>
      <c r="K26" s="123" t="str">
        <f>IF(ISNA(VLOOKUP(I26,限定アイテム!C:E,3,FALSE)),"",VLOOKUP(I26,限定アイテム!C:E,3,FALSE))</f>
        <v/>
      </c>
      <c r="L26" s="123"/>
      <c r="M26" s="123" t="str">
        <f>IF(ISNA(VLOOKUP(I26,'10.09.17'!H:H,1,FALSE)),"●NG●",I26)</f>
        <v>松前・長万部</v>
      </c>
    </row>
    <row r="27" spans="1:13" hidden="1" outlineLevel="1">
      <c r="A27" s="119">
        <v>26</v>
      </c>
      <c r="B27" s="120" t="s">
        <v>2022</v>
      </c>
      <c r="C27" s="120"/>
      <c r="D27" s="120"/>
      <c r="E27" s="120"/>
      <c r="F27" s="123">
        <v>26</v>
      </c>
      <c r="G27" s="123" t="s">
        <v>816</v>
      </c>
      <c r="H27" s="123" t="s">
        <v>874</v>
      </c>
      <c r="I27" s="123" t="s">
        <v>922</v>
      </c>
      <c r="J27" s="123"/>
      <c r="K27" s="123" t="str">
        <f>IF(ISNA(VLOOKUP(I27,限定アイテム!C:E,3,FALSE)),"",VLOOKUP(I27,限定アイテム!C:E,3,FALSE))</f>
        <v/>
      </c>
      <c r="L27" s="123"/>
      <c r="M27" s="123" t="str">
        <f>IF(ISNA(VLOOKUP(I27,'10.09.17'!H:H,1,FALSE)),"●NG●",I27)</f>
        <v>函館</v>
      </c>
    </row>
    <row r="28" spans="1:13" hidden="1" outlineLevel="1">
      <c r="A28" s="119">
        <v>27</v>
      </c>
      <c r="B28" s="121" t="s">
        <v>2022</v>
      </c>
      <c r="C28" s="121"/>
      <c r="D28" s="121"/>
      <c r="E28" s="121"/>
      <c r="F28" s="124">
        <v>27</v>
      </c>
      <c r="G28" s="124" t="s">
        <v>816</v>
      </c>
      <c r="H28" s="124" t="s">
        <v>874</v>
      </c>
      <c r="I28" s="124" t="s">
        <v>923</v>
      </c>
      <c r="J28" s="124"/>
      <c r="K28" s="124" t="str">
        <f>IF(ISNA(VLOOKUP(I28,限定アイテム!C:E,3,FALSE)),"",VLOOKUP(I28,限定アイテム!C:E,3,FALSE))</f>
        <v/>
      </c>
      <c r="L28" s="124"/>
      <c r="M28" s="124" t="str">
        <f>IF(ISNA(VLOOKUP(I28,'10.09.17'!H:H,1,FALSE)),"●NG●",I28)</f>
        <v>江差</v>
      </c>
    </row>
    <row r="29" spans="1:13" collapsed="1">
      <c r="A29" s="119">
        <v>28</v>
      </c>
      <c r="B29" s="119" t="s">
        <v>2108</v>
      </c>
      <c r="C29" s="119">
        <f>COUNTIF(B:B,B29)</f>
        <v>72</v>
      </c>
      <c r="D29" s="119">
        <f>COUNTIFS(B:B,B29,J:J,"")</f>
        <v>72</v>
      </c>
      <c r="E29" s="119">
        <f>COUNTIFS(B:B,B29,J:J,1)</f>
        <v>0</v>
      </c>
      <c r="F29" s="122">
        <v>1</v>
      </c>
      <c r="G29" s="122" t="s">
        <v>63</v>
      </c>
      <c r="H29" s="122" t="s">
        <v>69</v>
      </c>
      <c r="I29" s="122" t="s">
        <v>76</v>
      </c>
      <c r="J29" s="122"/>
      <c r="K29" s="122" t="str">
        <f>IF(ISNA(VLOOKUP(I29,限定アイテム!C:E,3,FALSE)),"",VLOOKUP(I29,限定アイテム!C:E,3,FALSE))</f>
        <v/>
      </c>
      <c r="L29" s="122"/>
      <c r="M29" s="122" t="str">
        <f>VLOOKUP(I29,'09.1121'!G:G,1,FALSE)</f>
        <v>むつ</v>
      </c>
    </row>
    <row r="30" spans="1:13" hidden="1" outlineLevel="1">
      <c r="A30" s="119">
        <v>29</v>
      </c>
      <c r="B30" s="120" t="s">
        <v>2108</v>
      </c>
      <c r="C30" s="120"/>
      <c r="D30" s="120"/>
      <c r="E30" s="120"/>
      <c r="F30" s="123">
        <v>2</v>
      </c>
      <c r="G30" s="123" t="s">
        <v>63</v>
      </c>
      <c r="H30" s="123" t="s">
        <v>69</v>
      </c>
      <c r="I30" s="123" t="s">
        <v>77</v>
      </c>
      <c r="J30" s="123"/>
      <c r="K30" s="123" t="str">
        <f>IF(ISNA(VLOOKUP(I30,限定アイテム!C:E,3,FALSE)),"",VLOOKUP(I30,限定アイテム!C:E,3,FALSE))</f>
        <v/>
      </c>
      <c r="L30" s="123"/>
      <c r="M30" s="123" t="str">
        <f>VLOOKUP(I30,'09.1121'!G:G,1,FALSE)</f>
        <v>三沢</v>
      </c>
    </row>
    <row r="31" spans="1:13" hidden="1" outlineLevel="1">
      <c r="A31" s="119">
        <v>30</v>
      </c>
      <c r="B31" s="120" t="s">
        <v>2108</v>
      </c>
      <c r="C31" s="120"/>
      <c r="D31" s="120"/>
      <c r="E31" s="120"/>
      <c r="F31" s="123">
        <v>3</v>
      </c>
      <c r="G31" s="123" t="s">
        <v>63</v>
      </c>
      <c r="H31" s="123" t="s">
        <v>69</v>
      </c>
      <c r="I31" s="123" t="s">
        <v>78</v>
      </c>
      <c r="J31" s="123"/>
      <c r="K31" s="123" t="str">
        <f>IF(ISNA(VLOOKUP(I31,限定アイテム!C:E,3,FALSE)),"",VLOOKUP(I31,限定アイテム!C:E,3,FALSE))</f>
        <v/>
      </c>
      <c r="L31" s="123"/>
      <c r="M31" s="123" t="str">
        <f>VLOOKUP(I31,'09.1121'!G:G,1,FALSE)</f>
        <v>八戸</v>
      </c>
    </row>
    <row r="32" spans="1:13" hidden="1" outlineLevel="1">
      <c r="A32" s="119">
        <v>31</v>
      </c>
      <c r="B32" s="120" t="s">
        <v>2108</v>
      </c>
      <c r="C32" s="120"/>
      <c r="D32" s="120"/>
      <c r="E32" s="120"/>
      <c r="F32" s="123">
        <v>4</v>
      </c>
      <c r="G32" s="123" t="s">
        <v>63</v>
      </c>
      <c r="H32" s="123" t="s">
        <v>69</v>
      </c>
      <c r="I32" s="123" t="s">
        <v>79</v>
      </c>
      <c r="J32" s="123"/>
      <c r="K32" s="123" t="str">
        <f>IF(ISNA(VLOOKUP(I32,限定アイテム!C:E,3,FALSE)),"",VLOOKUP(I32,限定アイテム!C:E,3,FALSE))</f>
        <v/>
      </c>
      <c r="L32" s="123"/>
      <c r="M32" s="123" t="str">
        <f>VLOOKUP(I32,'09.1121'!G:G,1,FALSE)</f>
        <v>野内・田代平</v>
      </c>
    </row>
    <row r="33" spans="1:13" hidden="1" outlineLevel="1">
      <c r="A33" s="119">
        <v>32</v>
      </c>
      <c r="B33" s="120" t="s">
        <v>2108</v>
      </c>
      <c r="C33" s="120"/>
      <c r="D33" s="120"/>
      <c r="E33" s="120"/>
      <c r="F33" s="123">
        <v>5</v>
      </c>
      <c r="G33" s="123" t="s">
        <v>63</v>
      </c>
      <c r="H33" s="123" t="s">
        <v>69</v>
      </c>
      <c r="I33" s="123" t="s">
        <v>80</v>
      </c>
      <c r="J33" s="123"/>
      <c r="K33" s="123" t="str">
        <f>IF(ISNA(VLOOKUP(I33,限定アイテム!C:E,3,FALSE)),"",VLOOKUP(I33,限定アイテム!C:E,3,FALSE))</f>
        <v/>
      </c>
      <c r="L33" s="123"/>
      <c r="M33" s="123" t="str">
        <f>VLOOKUP(I33,'09.1121'!G:G,1,FALSE)</f>
        <v>十和田</v>
      </c>
    </row>
    <row r="34" spans="1:13" hidden="1" outlineLevel="1">
      <c r="A34" s="119">
        <v>33</v>
      </c>
      <c r="B34" s="120" t="s">
        <v>2108</v>
      </c>
      <c r="C34" s="120"/>
      <c r="D34" s="120"/>
      <c r="E34" s="120"/>
      <c r="F34" s="123">
        <v>6</v>
      </c>
      <c r="G34" s="123" t="s">
        <v>63</v>
      </c>
      <c r="H34" s="123" t="s">
        <v>69</v>
      </c>
      <c r="I34" s="123" t="s">
        <v>81</v>
      </c>
      <c r="J34" s="123"/>
      <c r="K34" s="123" t="str">
        <f>IF(ISNA(VLOOKUP(I34,限定アイテム!C:E,3,FALSE)),"",VLOOKUP(I34,限定アイテム!C:E,3,FALSE))</f>
        <v/>
      </c>
      <c r="L34" s="123"/>
      <c r="M34" s="123" t="str">
        <f>VLOOKUP(I34,'09.1121'!G:G,1,FALSE)</f>
        <v>五所川原</v>
      </c>
    </row>
    <row r="35" spans="1:13" hidden="1" outlineLevel="1">
      <c r="A35" s="119">
        <v>34</v>
      </c>
      <c r="B35" s="120" t="s">
        <v>2108</v>
      </c>
      <c r="C35" s="120"/>
      <c r="D35" s="120"/>
      <c r="E35" s="120"/>
      <c r="F35" s="123">
        <v>7</v>
      </c>
      <c r="G35" s="123" t="s">
        <v>63</v>
      </c>
      <c r="H35" s="123" t="s">
        <v>69</v>
      </c>
      <c r="I35" s="123" t="s">
        <v>82</v>
      </c>
      <c r="J35" s="123"/>
      <c r="K35" s="123" t="str">
        <f>IF(ISNA(VLOOKUP(I35,限定アイテム!C:E,3,FALSE)),"",VLOOKUP(I35,限定アイテム!C:E,3,FALSE))</f>
        <v>ねぶた山車</v>
      </c>
      <c r="L35" s="123"/>
      <c r="M35" s="123" t="str">
        <f>VLOOKUP(I35,'09.1121'!G:G,1,FALSE)</f>
        <v>青森</v>
      </c>
    </row>
    <row r="36" spans="1:13" hidden="1" outlineLevel="1">
      <c r="A36" s="119">
        <v>35</v>
      </c>
      <c r="B36" s="120" t="s">
        <v>2108</v>
      </c>
      <c r="C36" s="120"/>
      <c r="D36" s="120"/>
      <c r="E36" s="120"/>
      <c r="F36" s="123">
        <v>8</v>
      </c>
      <c r="G36" s="123" t="s">
        <v>63</v>
      </c>
      <c r="H36" s="123" t="s">
        <v>69</v>
      </c>
      <c r="I36" s="123" t="s">
        <v>83</v>
      </c>
      <c r="J36" s="123"/>
      <c r="K36" s="123" t="str">
        <f>IF(ISNA(VLOOKUP(I36,限定アイテム!C:E,3,FALSE)),"",VLOOKUP(I36,限定アイテム!C:E,3,FALSE))</f>
        <v/>
      </c>
      <c r="L36" s="123"/>
      <c r="M36" s="123" t="str">
        <f>VLOOKUP(I36,'09.1121'!G:G,1,FALSE)</f>
        <v>新城・浪岡</v>
      </c>
    </row>
    <row r="37" spans="1:13" hidden="1" outlineLevel="1">
      <c r="A37" s="119">
        <v>36</v>
      </c>
      <c r="B37" s="120" t="s">
        <v>2108</v>
      </c>
      <c r="C37" s="120"/>
      <c r="D37" s="120"/>
      <c r="E37" s="120"/>
      <c r="F37" s="123">
        <v>9</v>
      </c>
      <c r="G37" s="123" t="s">
        <v>63</v>
      </c>
      <c r="H37" s="123" t="s">
        <v>69</v>
      </c>
      <c r="I37" s="123" t="s">
        <v>84</v>
      </c>
      <c r="J37" s="123"/>
      <c r="K37" s="123" t="str">
        <f>IF(ISNA(VLOOKUP(I37,限定アイテム!C:E,3,FALSE)),"",VLOOKUP(I37,限定アイテム!C:E,3,FALSE))</f>
        <v/>
      </c>
      <c r="L37" s="123"/>
      <c r="M37" s="123" t="str">
        <f>VLOOKUP(I37,'09.1121'!G:G,1,FALSE)</f>
        <v>三戸</v>
      </c>
    </row>
    <row r="38" spans="1:13" hidden="1" outlineLevel="1">
      <c r="A38" s="119">
        <v>37</v>
      </c>
      <c r="B38" s="120" t="s">
        <v>2108</v>
      </c>
      <c r="C38" s="120"/>
      <c r="D38" s="120"/>
      <c r="E38" s="120"/>
      <c r="F38" s="123">
        <v>10</v>
      </c>
      <c r="G38" s="123" t="s">
        <v>63</v>
      </c>
      <c r="H38" s="123" t="s">
        <v>69</v>
      </c>
      <c r="I38" s="123" t="s">
        <v>85</v>
      </c>
      <c r="J38" s="123"/>
      <c r="K38" s="123" t="str">
        <f>IF(ISNA(VLOOKUP(I38,限定アイテム!C:E,3,FALSE)),"",VLOOKUP(I38,限定アイテム!C:E,3,FALSE))</f>
        <v/>
      </c>
      <c r="L38" s="123"/>
      <c r="M38" s="123" t="str">
        <f>VLOOKUP(I38,'09.1121'!G:G,1,FALSE)</f>
        <v>平川</v>
      </c>
    </row>
    <row r="39" spans="1:13" hidden="1" outlineLevel="1">
      <c r="A39" s="119">
        <v>38</v>
      </c>
      <c r="B39" s="120" t="s">
        <v>2108</v>
      </c>
      <c r="C39" s="120"/>
      <c r="D39" s="120"/>
      <c r="E39" s="120"/>
      <c r="F39" s="123">
        <v>11</v>
      </c>
      <c r="G39" s="123" t="s">
        <v>63</v>
      </c>
      <c r="H39" s="123" t="s">
        <v>69</v>
      </c>
      <c r="I39" s="123" t="s">
        <v>86</v>
      </c>
      <c r="J39" s="123"/>
      <c r="K39" s="123" t="str">
        <f>IF(ISNA(VLOOKUP(I39,限定アイテム!C:E,3,FALSE)),"",VLOOKUP(I39,限定アイテム!C:E,3,FALSE))</f>
        <v/>
      </c>
      <c r="L39" s="123"/>
      <c r="M39" s="123" t="str">
        <f>VLOOKUP(I39,'09.1121'!G:G,1,FALSE)</f>
        <v>弘前</v>
      </c>
    </row>
    <row r="40" spans="1:13" hidden="1" outlineLevel="1">
      <c r="A40" s="119">
        <v>39</v>
      </c>
      <c r="B40" s="120" t="s">
        <v>2108</v>
      </c>
      <c r="C40" s="120"/>
      <c r="D40" s="120"/>
      <c r="E40" s="120"/>
      <c r="F40" s="123">
        <v>12</v>
      </c>
      <c r="G40" s="123" t="s">
        <v>63</v>
      </c>
      <c r="H40" s="123" t="s">
        <v>69</v>
      </c>
      <c r="I40" s="123" t="s">
        <v>87</v>
      </c>
      <c r="J40" s="123"/>
      <c r="K40" s="123" t="str">
        <f>IF(ISNA(VLOOKUP(I40,限定アイテム!C:E,3,FALSE)),"",VLOOKUP(I40,限定アイテム!C:E,3,FALSE))</f>
        <v>白神山地</v>
      </c>
      <c r="L40" s="123"/>
      <c r="M40" s="123" t="str">
        <f>VLOOKUP(I40,'09.1121'!G:G,1,FALSE)</f>
        <v>つがる</v>
      </c>
    </row>
    <row r="41" spans="1:13" hidden="1" outlineLevel="1">
      <c r="A41" s="119">
        <v>40</v>
      </c>
      <c r="B41" s="120" t="s">
        <v>2108</v>
      </c>
      <c r="C41" s="120"/>
      <c r="D41" s="120"/>
      <c r="E41" s="120"/>
      <c r="F41" s="123">
        <v>13</v>
      </c>
      <c r="G41" s="123" t="s">
        <v>64</v>
      </c>
      <c r="H41" s="123" t="s">
        <v>69</v>
      </c>
      <c r="I41" s="123" t="s">
        <v>88</v>
      </c>
      <c r="J41" s="123"/>
      <c r="K41" s="123" t="str">
        <f>IF(ISNA(VLOOKUP(I41,限定アイテム!C:E,3,FALSE)),"",VLOOKUP(I41,限定アイテム!C:E,3,FALSE))</f>
        <v/>
      </c>
      <c r="L41" s="123"/>
      <c r="M41" s="123" t="str">
        <f>VLOOKUP(I41,'09.1121'!G:G,1,FALSE)</f>
        <v>二戸</v>
      </c>
    </row>
    <row r="42" spans="1:13" hidden="1" outlineLevel="1">
      <c r="A42" s="119">
        <v>41</v>
      </c>
      <c r="B42" s="120" t="s">
        <v>2108</v>
      </c>
      <c r="C42" s="120"/>
      <c r="D42" s="120"/>
      <c r="E42" s="120"/>
      <c r="F42" s="123">
        <v>14</v>
      </c>
      <c r="G42" s="123" t="s">
        <v>64</v>
      </c>
      <c r="H42" s="123" t="s">
        <v>70</v>
      </c>
      <c r="I42" s="123" t="s">
        <v>89</v>
      </c>
      <c r="J42" s="123"/>
      <c r="K42" s="123" t="str">
        <f>IF(ISNA(VLOOKUP(I42,限定アイテム!C:E,3,FALSE)),"",VLOOKUP(I42,限定アイテム!C:E,3,FALSE))</f>
        <v/>
      </c>
      <c r="L42" s="123"/>
      <c r="M42" s="123" t="str">
        <f>VLOOKUP(I42,'09.1121'!G:G,1,FALSE)</f>
        <v>久慈</v>
      </c>
    </row>
    <row r="43" spans="1:13" hidden="1" outlineLevel="1">
      <c r="A43" s="119">
        <v>42</v>
      </c>
      <c r="B43" s="120" t="s">
        <v>2108</v>
      </c>
      <c r="C43" s="120"/>
      <c r="D43" s="120"/>
      <c r="E43" s="120"/>
      <c r="F43" s="123">
        <v>15</v>
      </c>
      <c r="G43" s="123" t="s">
        <v>64</v>
      </c>
      <c r="H43" s="123" t="s">
        <v>70</v>
      </c>
      <c r="I43" s="123" t="s">
        <v>90</v>
      </c>
      <c r="J43" s="123"/>
      <c r="K43" s="123" t="str">
        <f>IF(ISNA(VLOOKUP(I43,限定アイテム!C:E,3,FALSE)),"",VLOOKUP(I43,限定アイテム!C:E,3,FALSE))</f>
        <v/>
      </c>
      <c r="L43" s="123"/>
      <c r="M43" s="123" t="str">
        <f>VLOOKUP(I43,'09.1121'!G:G,1,FALSE)</f>
        <v>雫石・八幡平</v>
      </c>
    </row>
    <row r="44" spans="1:13" hidden="1" outlineLevel="1">
      <c r="A44" s="119">
        <v>43</v>
      </c>
      <c r="B44" s="120" t="s">
        <v>2108</v>
      </c>
      <c r="C44" s="120"/>
      <c r="D44" s="120"/>
      <c r="E44" s="120"/>
      <c r="F44" s="123">
        <v>16</v>
      </c>
      <c r="G44" s="123" t="s">
        <v>64</v>
      </c>
      <c r="H44" s="123" t="s">
        <v>70</v>
      </c>
      <c r="I44" s="123" t="s">
        <v>91</v>
      </c>
      <c r="J44" s="123"/>
      <c r="K44" s="123" t="str">
        <f>IF(ISNA(VLOOKUP(I44,限定アイテム!C:E,3,FALSE)),"",VLOOKUP(I44,限定アイテム!C:E,3,FALSE))</f>
        <v/>
      </c>
      <c r="L44" s="123"/>
      <c r="M44" s="123" t="str">
        <f>VLOOKUP(I44,'09.1121'!G:G,1,FALSE)</f>
        <v>玉山</v>
      </c>
    </row>
    <row r="45" spans="1:13" hidden="1" outlineLevel="1">
      <c r="A45" s="119">
        <v>44</v>
      </c>
      <c r="B45" s="120" t="s">
        <v>2108</v>
      </c>
      <c r="C45" s="120"/>
      <c r="D45" s="120"/>
      <c r="E45" s="120"/>
      <c r="F45" s="123">
        <v>17</v>
      </c>
      <c r="G45" s="123" t="s">
        <v>64</v>
      </c>
      <c r="H45" s="123" t="s">
        <v>70</v>
      </c>
      <c r="I45" s="123" t="s">
        <v>284</v>
      </c>
      <c r="J45" s="123"/>
      <c r="K45" s="123" t="str">
        <f>IF(ISNA(VLOOKUP(I45,限定アイテム!C:E,3,FALSE)),"",VLOOKUP(I45,限定アイテム!C:E,3,FALSE))</f>
        <v/>
      </c>
      <c r="L45" s="123"/>
      <c r="M45" s="123" t="str">
        <f>VLOOKUP(I45,'09.1121'!G:G,1,FALSE)</f>
        <v>宮古</v>
      </c>
    </row>
    <row r="46" spans="1:13" hidden="1" outlineLevel="1">
      <c r="A46" s="119">
        <v>45</v>
      </c>
      <c r="B46" s="120" t="s">
        <v>2108</v>
      </c>
      <c r="C46" s="120"/>
      <c r="D46" s="120"/>
      <c r="E46" s="120"/>
      <c r="F46" s="123">
        <v>18</v>
      </c>
      <c r="G46" s="123" t="s">
        <v>64</v>
      </c>
      <c r="H46" s="123" t="s">
        <v>70</v>
      </c>
      <c r="I46" s="123" t="s">
        <v>92</v>
      </c>
      <c r="J46" s="123"/>
      <c r="K46" s="123" t="str">
        <f>IF(ISNA(VLOOKUP(I46,限定アイテム!C:E,3,FALSE)),"",VLOOKUP(I46,限定アイテム!C:E,3,FALSE))</f>
        <v/>
      </c>
      <c r="L46" s="123"/>
      <c r="M46" s="123" t="str">
        <f>VLOOKUP(I46,'09.1121'!G:G,1,FALSE)</f>
        <v>盛岡</v>
      </c>
    </row>
    <row r="47" spans="1:13" hidden="1" outlineLevel="1">
      <c r="A47" s="119">
        <v>46</v>
      </c>
      <c r="B47" s="120" t="s">
        <v>2108</v>
      </c>
      <c r="C47" s="120"/>
      <c r="D47" s="120"/>
      <c r="E47" s="120"/>
      <c r="F47" s="123">
        <v>19</v>
      </c>
      <c r="G47" s="123" t="s">
        <v>64</v>
      </c>
      <c r="H47" s="123" t="s">
        <v>70</v>
      </c>
      <c r="I47" s="123" t="s">
        <v>93</v>
      </c>
      <c r="J47" s="123"/>
      <c r="K47" s="123" t="str">
        <f>IF(ISNA(VLOOKUP(I47,限定アイテム!C:E,3,FALSE)),"",VLOOKUP(I47,限定アイテム!C:E,3,FALSE))</f>
        <v/>
      </c>
      <c r="L47" s="123"/>
      <c r="M47" s="123" t="str">
        <f>VLOOKUP(I47,'09.1121'!G:G,1,FALSE)</f>
        <v>紫波・都南</v>
      </c>
    </row>
    <row r="48" spans="1:13" hidden="1" outlineLevel="1">
      <c r="A48" s="119">
        <v>47</v>
      </c>
      <c r="B48" s="120" t="s">
        <v>2108</v>
      </c>
      <c r="C48" s="120"/>
      <c r="D48" s="120"/>
      <c r="E48" s="120"/>
      <c r="F48" s="123">
        <v>20</v>
      </c>
      <c r="G48" s="123" t="s">
        <v>64</v>
      </c>
      <c r="H48" s="123" t="s">
        <v>70</v>
      </c>
      <c r="I48" s="123" t="s">
        <v>94</v>
      </c>
      <c r="J48" s="123"/>
      <c r="K48" s="123" t="str">
        <f>IF(ISNA(VLOOKUP(I48,限定アイテム!C:E,3,FALSE)),"",VLOOKUP(I48,限定アイテム!C:E,3,FALSE))</f>
        <v/>
      </c>
      <c r="L48" s="123"/>
      <c r="M48" s="123" t="str">
        <f>VLOOKUP(I48,'09.1121'!G:G,1,FALSE)</f>
        <v>釜石・遠野</v>
      </c>
    </row>
    <row r="49" spans="1:13" hidden="1" outlineLevel="1">
      <c r="A49" s="119">
        <v>48</v>
      </c>
      <c r="B49" s="120" t="s">
        <v>2108</v>
      </c>
      <c r="C49" s="120"/>
      <c r="D49" s="120"/>
      <c r="E49" s="120"/>
      <c r="F49" s="123">
        <v>21</v>
      </c>
      <c r="G49" s="123" t="s">
        <v>64</v>
      </c>
      <c r="H49" s="123" t="s">
        <v>70</v>
      </c>
      <c r="I49" s="123" t="s">
        <v>95</v>
      </c>
      <c r="J49" s="123"/>
      <c r="K49" s="123" t="str">
        <f>IF(ISNA(VLOOKUP(I49,限定アイテム!C:E,3,FALSE)),"",VLOOKUP(I49,限定アイテム!C:E,3,FALSE))</f>
        <v/>
      </c>
      <c r="L49" s="123"/>
      <c r="M49" s="123" t="str">
        <f>VLOOKUP(I49,'09.1121'!G:G,1,FALSE)</f>
        <v>花巻</v>
      </c>
    </row>
    <row r="50" spans="1:13" hidden="1" outlineLevel="1">
      <c r="A50" s="119">
        <v>49</v>
      </c>
      <c r="B50" s="120" t="s">
        <v>2108</v>
      </c>
      <c r="C50" s="120"/>
      <c r="D50" s="120"/>
      <c r="E50" s="120"/>
      <c r="F50" s="123">
        <v>22</v>
      </c>
      <c r="G50" s="123" t="s">
        <v>64</v>
      </c>
      <c r="H50" s="123" t="s">
        <v>70</v>
      </c>
      <c r="I50" s="123" t="s">
        <v>96</v>
      </c>
      <c r="J50" s="123"/>
      <c r="K50" s="123" t="str">
        <f>IF(ISNA(VLOOKUP(I50,限定アイテム!C:E,3,FALSE)),"",VLOOKUP(I50,限定アイテム!C:E,3,FALSE))</f>
        <v/>
      </c>
      <c r="L50" s="123"/>
      <c r="M50" s="123" t="str">
        <f>VLOOKUP(I50,'09.1121'!G:G,1,FALSE)</f>
        <v>北上</v>
      </c>
    </row>
    <row r="51" spans="1:13" hidden="1" outlineLevel="1">
      <c r="A51" s="119">
        <v>50</v>
      </c>
      <c r="B51" s="120" t="s">
        <v>2108</v>
      </c>
      <c r="C51" s="120"/>
      <c r="D51" s="120"/>
      <c r="E51" s="120"/>
      <c r="F51" s="123">
        <v>23</v>
      </c>
      <c r="G51" s="123" t="s">
        <v>64</v>
      </c>
      <c r="H51" s="123" t="s">
        <v>70</v>
      </c>
      <c r="I51" s="123" t="s">
        <v>97</v>
      </c>
      <c r="J51" s="123"/>
      <c r="K51" s="123" t="str">
        <f>IF(ISNA(VLOOKUP(I51,限定アイテム!C:E,3,FALSE)),"",VLOOKUP(I51,限定アイテム!C:E,3,FALSE))</f>
        <v>金色堂</v>
      </c>
      <c r="L51" s="123"/>
      <c r="M51" s="123" t="str">
        <f>VLOOKUP(I51,'09.1121'!G:G,1,FALSE)</f>
        <v>水沢</v>
      </c>
    </row>
    <row r="52" spans="1:13" hidden="1" outlineLevel="1">
      <c r="A52" s="119">
        <v>51</v>
      </c>
      <c r="B52" s="120" t="s">
        <v>2108</v>
      </c>
      <c r="C52" s="120"/>
      <c r="D52" s="120"/>
      <c r="E52" s="120"/>
      <c r="F52" s="123">
        <v>24</v>
      </c>
      <c r="G52" s="123" t="s">
        <v>64</v>
      </c>
      <c r="H52" s="123" t="s">
        <v>70</v>
      </c>
      <c r="I52" s="123" t="s">
        <v>98</v>
      </c>
      <c r="J52" s="123"/>
      <c r="K52" s="123" t="str">
        <f>IF(ISNA(VLOOKUP(I52,限定アイテム!C:E,3,FALSE)),"",VLOOKUP(I52,限定アイテム!C:E,3,FALSE))</f>
        <v/>
      </c>
      <c r="L52" s="123"/>
      <c r="M52" s="123" t="str">
        <f>VLOOKUP(I52,'09.1121'!G:G,1,FALSE)</f>
        <v>一関</v>
      </c>
    </row>
    <row r="53" spans="1:13" hidden="1" outlineLevel="1">
      <c r="A53" s="119">
        <v>52</v>
      </c>
      <c r="B53" s="120" t="s">
        <v>2108</v>
      </c>
      <c r="C53" s="120"/>
      <c r="D53" s="120"/>
      <c r="E53" s="120"/>
      <c r="F53" s="123">
        <v>25</v>
      </c>
      <c r="G53" s="123" t="s">
        <v>64</v>
      </c>
      <c r="H53" s="123" t="s">
        <v>71</v>
      </c>
      <c r="I53" s="123" t="s">
        <v>99</v>
      </c>
      <c r="J53" s="123"/>
      <c r="K53" s="123" t="str">
        <f>IF(ISNA(VLOOKUP(I53,限定アイテム!C:E,3,FALSE)),"",VLOOKUP(I53,限定アイテム!C:E,3,FALSE))</f>
        <v/>
      </c>
      <c r="L53" s="123"/>
      <c r="M53" s="123" t="str">
        <f>VLOOKUP(I53,'09.1121'!G:G,1,FALSE)</f>
        <v>大船渡</v>
      </c>
    </row>
    <row r="54" spans="1:13" hidden="1" outlineLevel="1">
      <c r="A54" s="119">
        <v>53</v>
      </c>
      <c r="B54" s="120" t="s">
        <v>2108</v>
      </c>
      <c r="C54" s="120"/>
      <c r="D54" s="120"/>
      <c r="E54" s="120"/>
      <c r="F54" s="123">
        <v>26</v>
      </c>
      <c r="G54" s="123" t="s">
        <v>65</v>
      </c>
      <c r="H54" s="123" t="s">
        <v>71</v>
      </c>
      <c r="I54" s="123" t="s">
        <v>100</v>
      </c>
      <c r="J54" s="123"/>
      <c r="K54" s="123" t="str">
        <f>IF(ISNA(VLOOKUP(I54,限定アイテム!C:E,3,FALSE)),"",VLOOKUP(I54,限定アイテム!C:E,3,FALSE))</f>
        <v/>
      </c>
      <c r="L54" s="123"/>
      <c r="M54" s="123" t="str">
        <f>VLOOKUP(I54,'09.1121'!G:G,1,FALSE)</f>
        <v>気仙沼</v>
      </c>
    </row>
    <row r="55" spans="1:13" hidden="1" outlineLevel="1">
      <c r="A55" s="119">
        <v>54</v>
      </c>
      <c r="B55" s="120" t="s">
        <v>2108</v>
      </c>
      <c r="C55" s="120"/>
      <c r="D55" s="120"/>
      <c r="E55" s="120"/>
      <c r="F55" s="123">
        <v>27</v>
      </c>
      <c r="G55" s="123" t="s">
        <v>65</v>
      </c>
      <c r="H55" s="123" t="s">
        <v>71</v>
      </c>
      <c r="I55" s="123" t="s">
        <v>101</v>
      </c>
      <c r="J55" s="123"/>
      <c r="K55" s="123" t="str">
        <f>IF(ISNA(VLOOKUP(I55,限定アイテム!C:E,3,FALSE)),"",VLOOKUP(I55,限定アイテム!C:E,3,FALSE))</f>
        <v/>
      </c>
      <c r="L55" s="123"/>
      <c r="M55" s="123" t="str">
        <f>VLOOKUP(I55,'09.1121'!G:G,1,FALSE)</f>
        <v>栗原・登米</v>
      </c>
    </row>
    <row r="56" spans="1:13" hidden="1" outlineLevel="1">
      <c r="A56" s="119">
        <v>55</v>
      </c>
      <c r="B56" s="120" t="s">
        <v>2108</v>
      </c>
      <c r="C56" s="120"/>
      <c r="D56" s="120"/>
      <c r="E56" s="120"/>
      <c r="F56" s="123">
        <v>28</v>
      </c>
      <c r="G56" s="123" t="s">
        <v>65</v>
      </c>
      <c r="H56" s="123" t="s">
        <v>71</v>
      </c>
      <c r="I56" s="123" t="s">
        <v>102</v>
      </c>
      <c r="J56" s="123"/>
      <c r="K56" s="123" t="str">
        <f>IF(ISNA(VLOOKUP(I56,限定アイテム!C:E,3,FALSE)),"",VLOOKUP(I56,限定アイテム!C:E,3,FALSE))</f>
        <v/>
      </c>
      <c r="L56" s="123"/>
      <c r="M56" s="123" t="str">
        <f>VLOOKUP(I56,'09.1121'!G:G,1,FALSE)</f>
        <v>大崎</v>
      </c>
    </row>
    <row r="57" spans="1:13" hidden="1" outlineLevel="1">
      <c r="A57" s="119">
        <v>56</v>
      </c>
      <c r="B57" s="120" t="s">
        <v>2108</v>
      </c>
      <c r="C57" s="120"/>
      <c r="D57" s="120"/>
      <c r="E57" s="120"/>
      <c r="F57" s="123">
        <v>29</v>
      </c>
      <c r="G57" s="123" t="s">
        <v>65</v>
      </c>
      <c r="H57" s="123" t="s">
        <v>71</v>
      </c>
      <c r="I57" s="123" t="s">
        <v>103</v>
      </c>
      <c r="J57" s="123"/>
      <c r="K57" s="123" t="str">
        <f>IF(ISNA(VLOOKUP(I57,限定アイテム!C:E,3,FALSE)),"",VLOOKUP(I57,限定アイテム!C:E,3,FALSE))</f>
        <v/>
      </c>
      <c r="L57" s="123"/>
      <c r="M57" s="123" t="str">
        <f>VLOOKUP(I57,'09.1121'!G:G,1,FALSE)</f>
        <v>石巻</v>
      </c>
    </row>
    <row r="58" spans="1:13" hidden="1" outlineLevel="1">
      <c r="A58" s="119">
        <v>57</v>
      </c>
      <c r="B58" s="120" t="s">
        <v>2108</v>
      </c>
      <c r="C58" s="120"/>
      <c r="D58" s="120"/>
      <c r="E58" s="120"/>
      <c r="F58" s="123">
        <v>30</v>
      </c>
      <c r="G58" s="123" t="s">
        <v>65</v>
      </c>
      <c r="H58" s="123" t="s">
        <v>71</v>
      </c>
      <c r="I58" s="123" t="s">
        <v>157</v>
      </c>
      <c r="J58" s="123"/>
      <c r="K58" s="123" t="str">
        <f>IF(ISNA(VLOOKUP(I58,限定アイテム!C:E,3,FALSE)),"",VLOOKUP(I58,限定アイテム!C:E,3,FALSE))</f>
        <v>松島の奇岩</v>
      </c>
      <c r="L58" s="123"/>
      <c r="M58" s="123" t="str">
        <f>VLOOKUP(I58,'09.1121'!G:G,1,FALSE)</f>
        <v>塩竃・松島</v>
      </c>
    </row>
    <row r="59" spans="1:13" hidden="1" outlineLevel="1">
      <c r="A59" s="119">
        <v>58</v>
      </c>
      <c r="B59" s="120" t="s">
        <v>2108</v>
      </c>
      <c r="C59" s="120"/>
      <c r="D59" s="120"/>
      <c r="E59" s="120"/>
      <c r="F59" s="123">
        <v>31</v>
      </c>
      <c r="G59" s="123" t="s">
        <v>65</v>
      </c>
      <c r="H59" s="123" t="s">
        <v>71</v>
      </c>
      <c r="I59" s="123" t="s">
        <v>104</v>
      </c>
      <c r="J59" s="123"/>
      <c r="K59" s="123" t="str">
        <f>IF(ISNA(VLOOKUP(I59,限定アイテム!C:E,3,FALSE)),"",VLOOKUP(I59,限定アイテム!C:E,3,FALSE))</f>
        <v/>
      </c>
      <c r="L59" s="123"/>
      <c r="M59" s="123" t="str">
        <f>VLOOKUP(I59,'09.1121'!G:G,1,FALSE)</f>
        <v>泉</v>
      </c>
    </row>
    <row r="60" spans="1:13" hidden="1" outlineLevel="1">
      <c r="A60" s="119">
        <v>59</v>
      </c>
      <c r="B60" s="120" t="s">
        <v>2108</v>
      </c>
      <c r="C60" s="120"/>
      <c r="D60" s="120"/>
      <c r="E60" s="120"/>
      <c r="F60" s="123">
        <v>32</v>
      </c>
      <c r="G60" s="123" t="s">
        <v>65</v>
      </c>
      <c r="H60" s="123" t="s">
        <v>71</v>
      </c>
      <c r="I60" s="123" t="s">
        <v>105</v>
      </c>
      <c r="J60" s="123"/>
      <c r="K60" s="123" t="str">
        <f>IF(ISNA(VLOOKUP(I60,限定アイテム!C:E,3,FALSE)),"",VLOOKUP(I60,限定アイテム!C:E,3,FALSE))</f>
        <v/>
      </c>
      <c r="L60" s="123"/>
      <c r="M60" s="123" t="str">
        <f>VLOOKUP(I60,'09.1121'!G:G,1,FALSE)</f>
        <v>高砂</v>
      </c>
    </row>
    <row r="61" spans="1:13" hidden="1" outlineLevel="1">
      <c r="A61" s="119">
        <v>60</v>
      </c>
      <c r="B61" s="120" t="s">
        <v>2108</v>
      </c>
      <c r="C61" s="120"/>
      <c r="D61" s="120"/>
      <c r="E61" s="120"/>
      <c r="F61" s="123">
        <v>33</v>
      </c>
      <c r="G61" s="123" t="s">
        <v>65</v>
      </c>
      <c r="H61" s="123" t="s">
        <v>71</v>
      </c>
      <c r="I61" s="123" t="s">
        <v>106</v>
      </c>
      <c r="J61" s="123"/>
      <c r="K61" s="123" t="str">
        <f>IF(ISNA(VLOOKUP(I61,限定アイテム!C:E,3,FALSE)),"",VLOOKUP(I61,限定アイテム!C:E,3,FALSE))</f>
        <v>伊達政宗像</v>
      </c>
      <c r="L61" s="123"/>
      <c r="M61" s="123" t="str">
        <f>VLOOKUP(I61,'09.1121'!G:G,1,FALSE)</f>
        <v>仙台</v>
      </c>
    </row>
    <row r="62" spans="1:13" hidden="1" outlineLevel="1">
      <c r="A62" s="119">
        <v>61</v>
      </c>
      <c r="B62" s="120" t="s">
        <v>2108</v>
      </c>
      <c r="C62" s="120"/>
      <c r="D62" s="120"/>
      <c r="E62" s="120"/>
      <c r="F62" s="123">
        <v>34</v>
      </c>
      <c r="G62" s="123" t="s">
        <v>65</v>
      </c>
      <c r="H62" s="123" t="s">
        <v>71</v>
      </c>
      <c r="I62" s="123" t="s">
        <v>107</v>
      </c>
      <c r="J62" s="123"/>
      <c r="K62" s="123" t="str">
        <f>IF(ISNA(VLOOKUP(I62,限定アイテム!C:E,3,FALSE)),"",VLOOKUP(I62,限定アイテム!C:E,3,FALSE))</f>
        <v/>
      </c>
      <c r="L62" s="123"/>
      <c r="M62" s="123" t="str">
        <f>VLOOKUP(I62,'09.1121'!G:G,1,FALSE)</f>
        <v>六郷</v>
      </c>
    </row>
    <row r="63" spans="1:13" hidden="1" outlineLevel="1">
      <c r="A63" s="119">
        <v>62</v>
      </c>
      <c r="B63" s="120" t="s">
        <v>2108</v>
      </c>
      <c r="C63" s="120"/>
      <c r="D63" s="120"/>
      <c r="E63" s="120"/>
      <c r="F63" s="123">
        <v>35</v>
      </c>
      <c r="G63" s="123" t="s">
        <v>65</v>
      </c>
      <c r="H63" s="123" t="s">
        <v>71</v>
      </c>
      <c r="I63" s="123" t="s">
        <v>108</v>
      </c>
      <c r="J63" s="123"/>
      <c r="K63" s="123" t="str">
        <f>IF(ISNA(VLOOKUP(I63,限定アイテム!C:E,3,FALSE)),"",VLOOKUP(I63,限定アイテム!C:E,3,FALSE))</f>
        <v/>
      </c>
      <c r="L63" s="123"/>
      <c r="M63" s="123" t="str">
        <f>VLOOKUP(I63,'09.1121'!G:G,1,FALSE)</f>
        <v>秋保・太白山</v>
      </c>
    </row>
    <row r="64" spans="1:13" hidden="1" outlineLevel="1">
      <c r="A64" s="119">
        <v>63</v>
      </c>
      <c r="B64" s="120" t="s">
        <v>2108</v>
      </c>
      <c r="C64" s="120"/>
      <c r="D64" s="120"/>
      <c r="E64" s="120"/>
      <c r="F64" s="123">
        <v>36</v>
      </c>
      <c r="G64" s="123" t="s">
        <v>65</v>
      </c>
      <c r="H64" s="123" t="s">
        <v>71</v>
      </c>
      <c r="I64" s="123" t="s">
        <v>109</v>
      </c>
      <c r="J64" s="123"/>
      <c r="K64" s="123" t="str">
        <f>IF(ISNA(VLOOKUP(I64,限定アイテム!C:E,3,FALSE)),"",VLOOKUP(I64,限定アイテム!C:E,3,FALSE))</f>
        <v>雷神山古墳</v>
      </c>
      <c r="L64" s="123"/>
      <c r="M64" s="123" t="str">
        <f>VLOOKUP(I64,'09.1121'!G:G,1,FALSE)</f>
        <v>名取</v>
      </c>
    </row>
    <row r="65" spans="1:13" hidden="1" outlineLevel="1">
      <c r="A65" s="119">
        <v>64</v>
      </c>
      <c r="B65" s="120" t="s">
        <v>2108</v>
      </c>
      <c r="C65" s="120"/>
      <c r="D65" s="120"/>
      <c r="E65" s="120"/>
      <c r="F65" s="123">
        <v>37</v>
      </c>
      <c r="G65" s="123" t="s">
        <v>65</v>
      </c>
      <c r="H65" s="123" t="s">
        <v>72</v>
      </c>
      <c r="I65" s="123" t="s">
        <v>110</v>
      </c>
      <c r="J65" s="123"/>
      <c r="K65" s="123" t="str">
        <f>IF(ISNA(VLOOKUP(I65,限定アイテム!C:E,3,FALSE)),"",VLOOKUP(I65,限定アイテム!C:E,3,FALSE))</f>
        <v/>
      </c>
      <c r="L65" s="123"/>
      <c r="M65" s="123" t="str">
        <f>VLOOKUP(I65,'09.1121'!G:G,1,FALSE)</f>
        <v>白石・角田</v>
      </c>
    </row>
    <row r="66" spans="1:13" hidden="1" outlineLevel="1">
      <c r="A66" s="119">
        <v>65</v>
      </c>
      <c r="B66" s="120" t="s">
        <v>2108</v>
      </c>
      <c r="C66" s="120"/>
      <c r="D66" s="120"/>
      <c r="E66" s="120"/>
      <c r="F66" s="123">
        <v>38</v>
      </c>
      <c r="G66" s="123" t="s">
        <v>66</v>
      </c>
      <c r="H66" s="123" t="s">
        <v>70</v>
      </c>
      <c r="I66" s="123" t="s">
        <v>111</v>
      </c>
      <c r="J66" s="123"/>
      <c r="K66" s="123" t="str">
        <f>IF(ISNA(VLOOKUP(I66,限定アイテム!C:E,3,FALSE)),"",VLOOKUP(I66,限定アイテム!C:E,3,FALSE))</f>
        <v/>
      </c>
      <c r="L66" s="123"/>
      <c r="M66" s="123" t="str">
        <f>VLOOKUP(I66,'09.1121'!G:G,1,FALSE)</f>
        <v>鹿角</v>
      </c>
    </row>
    <row r="67" spans="1:13" hidden="1" outlineLevel="1">
      <c r="A67" s="119">
        <v>66</v>
      </c>
      <c r="B67" s="120" t="s">
        <v>2108</v>
      </c>
      <c r="C67" s="120"/>
      <c r="D67" s="120"/>
      <c r="E67" s="120"/>
      <c r="F67" s="123">
        <v>39</v>
      </c>
      <c r="G67" s="123" t="s">
        <v>66</v>
      </c>
      <c r="H67" s="123" t="s">
        <v>73</v>
      </c>
      <c r="I67" s="123" t="s">
        <v>259</v>
      </c>
      <c r="J67" s="123"/>
      <c r="K67" s="123" t="str">
        <f>IF(ISNA(VLOOKUP(I67,限定アイテム!C:E,3,FALSE)),"",VLOOKUP(I67,限定アイテム!C:E,3,FALSE))</f>
        <v/>
      </c>
      <c r="L67" s="123"/>
      <c r="M67" s="123" t="str">
        <f>VLOOKUP(I67,'09.1121'!G:G,1,FALSE)</f>
        <v>大館</v>
      </c>
    </row>
    <row r="68" spans="1:13" hidden="1" outlineLevel="1">
      <c r="A68" s="119">
        <v>67</v>
      </c>
      <c r="B68" s="120" t="s">
        <v>2108</v>
      </c>
      <c r="C68" s="120"/>
      <c r="D68" s="120"/>
      <c r="E68" s="120"/>
      <c r="F68" s="123">
        <v>40</v>
      </c>
      <c r="G68" s="123" t="s">
        <v>66</v>
      </c>
      <c r="H68" s="123" t="s">
        <v>73</v>
      </c>
      <c r="I68" s="123" t="s">
        <v>112</v>
      </c>
      <c r="J68" s="123"/>
      <c r="K68" s="123" t="str">
        <f>IF(ISNA(VLOOKUP(I68,限定アイテム!C:E,3,FALSE)),"",VLOOKUP(I68,限定アイテム!C:E,3,FALSE))</f>
        <v/>
      </c>
      <c r="L68" s="123"/>
      <c r="M68" s="123" t="str">
        <f>VLOOKUP(I68,'09.1121'!G:G,1,FALSE)</f>
        <v>能代</v>
      </c>
    </row>
    <row r="69" spans="1:13" hidden="1" outlineLevel="1">
      <c r="A69" s="119">
        <v>68</v>
      </c>
      <c r="B69" s="120" t="s">
        <v>2108</v>
      </c>
      <c r="C69" s="120"/>
      <c r="D69" s="120"/>
      <c r="E69" s="120"/>
      <c r="F69" s="123">
        <v>41</v>
      </c>
      <c r="G69" s="123" t="s">
        <v>66</v>
      </c>
      <c r="H69" s="123" t="s">
        <v>73</v>
      </c>
      <c r="I69" s="123" t="s">
        <v>113</v>
      </c>
      <c r="J69" s="123"/>
      <c r="K69" s="123" t="str">
        <f>IF(ISNA(VLOOKUP(I69,限定アイテム!C:E,3,FALSE)),"",VLOOKUP(I69,限定アイテム!C:E,3,FALSE))</f>
        <v/>
      </c>
      <c r="L69" s="123"/>
      <c r="M69" s="123" t="str">
        <f>VLOOKUP(I69,'09.1121'!G:G,1,FALSE)</f>
        <v>仙北・大曲</v>
      </c>
    </row>
    <row r="70" spans="1:13" hidden="1" outlineLevel="1">
      <c r="A70" s="119">
        <v>69</v>
      </c>
      <c r="B70" s="120" t="s">
        <v>2108</v>
      </c>
      <c r="C70" s="120"/>
      <c r="D70" s="120"/>
      <c r="E70" s="120"/>
      <c r="F70" s="123">
        <v>42</v>
      </c>
      <c r="G70" s="123" t="s">
        <v>66</v>
      </c>
      <c r="H70" s="123" t="s">
        <v>73</v>
      </c>
      <c r="I70" s="123" t="s">
        <v>114</v>
      </c>
      <c r="J70" s="123"/>
      <c r="K70" s="123" t="str">
        <f>IF(ISNA(VLOOKUP(I70,限定アイテム!C:E,3,FALSE)),"",VLOOKUP(I70,限定アイテム!C:E,3,FALSE))</f>
        <v>赤鬼</v>
      </c>
      <c r="L70" s="123"/>
      <c r="M70" s="123" t="str">
        <f>VLOOKUP(I70,'09.1121'!G:G,1,FALSE)</f>
        <v>男鹿</v>
      </c>
    </row>
    <row r="71" spans="1:13" hidden="1" outlineLevel="1">
      <c r="A71" s="119">
        <v>70</v>
      </c>
      <c r="B71" s="120" t="s">
        <v>2108</v>
      </c>
      <c r="C71" s="120"/>
      <c r="D71" s="120"/>
      <c r="E71" s="120"/>
      <c r="F71" s="123">
        <v>43</v>
      </c>
      <c r="G71" s="123" t="s">
        <v>66</v>
      </c>
      <c r="H71" s="123" t="s">
        <v>73</v>
      </c>
      <c r="I71" s="123" t="s">
        <v>115</v>
      </c>
      <c r="J71" s="123"/>
      <c r="K71" s="123" t="str">
        <f>IF(ISNA(VLOOKUP(I71,限定アイテム!C:E,3,FALSE)),"",VLOOKUP(I71,限定アイテム!C:E,3,FALSE))</f>
        <v/>
      </c>
      <c r="L71" s="123"/>
      <c r="M71" s="123" t="str">
        <f>VLOOKUP(I71,'09.1121'!G:G,1,FALSE)</f>
        <v>飯島</v>
      </c>
    </row>
    <row r="72" spans="1:13" hidden="1" outlineLevel="1">
      <c r="A72" s="119">
        <v>71</v>
      </c>
      <c r="B72" s="120" t="s">
        <v>2108</v>
      </c>
      <c r="C72" s="120"/>
      <c r="D72" s="120"/>
      <c r="E72" s="120"/>
      <c r="F72" s="123">
        <v>44</v>
      </c>
      <c r="G72" s="123" t="s">
        <v>66</v>
      </c>
      <c r="H72" s="123" t="s">
        <v>73</v>
      </c>
      <c r="I72" s="123" t="s">
        <v>116</v>
      </c>
      <c r="J72" s="123"/>
      <c r="K72" s="123" t="str">
        <f>IF(ISNA(VLOOKUP(I72,限定アイテム!C:E,3,FALSE)),"",VLOOKUP(I72,限定アイテム!C:E,3,FALSE))</f>
        <v/>
      </c>
      <c r="L72" s="123"/>
      <c r="M72" s="123" t="str">
        <f>VLOOKUP(I72,'09.1121'!G:G,1,FALSE)</f>
        <v>秋田</v>
      </c>
    </row>
    <row r="73" spans="1:13" hidden="1" outlineLevel="1">
      <c r="A73" s="119">
        <v>72</v>
      </c>
      <c r="B73" s="120" t="s">
        <v>2108</v>
      </c>
      <c r="C73" s="120"/>
      <c r="D73" s="120"/>
      <c r="E73" s="120"/>
      <c r="F73" s="123">
        <v>45</v>
      </c>
      <c r="G73" s="123" t="s">
        <v>66</v>
      </c>
      <c r="H73" s="123" t="s">
        <v>73</v>
      </c>
      <c r="I73" s="123" t="s">
        <v>117</v>
      </c>
      <c r="J73" s="123"/>
      <c r="K73" s="123" t="str">
        <f>IF(ISNA(VLOOKUP(I73,限定アイテム!C:E,3,FALSE)),"",VLOOKUP(I73,限定アイテム!C:E,3,FALSE))</f>
        <v/>
      </c>
      <c r="L73" s="123"/>
      <c r="M73" s="123" t="str">
        <f>VLOOKUP(I73,'09.1121'!G:G,1,FALSE)</f>
        <v>和田</v>
      </c>
    </row>
    <row r="74" spans="1:13" hidden="1" outlineLevel="1">
      <c r="A74" s="119">
        <v>73</v>
      </c>
      <c r="B74" s="120" t="s">
        <v>2108</v>
      </c>
      <c r="C74" s="120"/>
      <c r="D74" s="120"/>
      <c r="E74" s="120"/>
      <c r="F74" s="123">
        <v>46</v>
      </c>
      <c r="G74" s="123" t="s">
        <v>66</v>
      </c>
      <c r="H74" s="123" t="s">
        <v>73</v>
      </c>
      <c r="I74" s="123" t="s">
        <v>118</v>
      </c>
      <c r="J74" s="123"/>
      <c r="K74" s="123" t="str">
        <f>IF(ISNA(VLOOKUP(I74,限定アイテム!C:E,3,FALSE)),"",VLOOKUP(I74,限定アイテム!C:E,3,FALSE))</f>
        <v/>
      </c>
      <c r="L74" s="123"/>
      <c r="M74" s="123" t="str">
        <f>VLOOKUP(I74,'09.1121'!G:G,1,FALSE)</f>
        <v>下浜</v>
      </c>
    </row>
    <row r="75" spans="1:13" hidden="1" outlineLevel="1">
      <c r="A75" s="119">
        <v>74</v>
      </c>
      <c r="B75" s="120" t="s">
        <v>2108</v>
      </c>
      <c r="C75" s="120"/>
      <c r="D75" s="120"/>
      <c r="E75" s="120"/>
      <c r="F75" s="123">
        <v>47</v>
      </c>
      <c r="G75" s="123" t="s">
        <v>66</v>
      </c>
      <c r="H75" s="123" t="s">
        <v>73</v>
      </c>
      <c r="I75" s="123" t="s">
        <v>119</v>
      </c>
      <c r="J75" s="123"/>
      <c r="K75" s="123" t="str">
        <f>IF(ISNA(VLOOKUP(I75,限定アイテム!C:E,3,FALSE)),"",VLOOKUP(I75,限定アイテム!C:E,3,FALSE))</f>
        <v/>
      </c>
      <c r="L75" s="123"/>
      <c r="M75" s="123" t="str">
        <f>VLOOKUP(I75,'09.1121'!G:G,1,FALSE)</f>
        <v>横手</v>
      </c>
    </row>
    <row r="76" spans="1:13" hidden="1" outlineLevel="1">
      <c r="A76" s="119">
        <v>75</v>
      </c>
      <c r="B76" s="120" t="s">
        <v>2108</v>
      </c>
      <c r="C76" s="120"/>
      <c r="D76" s="120"/>
      <c r="E76" s="120"/>
      <c r="F76" s="123">
        <v>48</v>
      </c>
      <c r="G76" s="123" t="s">
        <v>66</v>
      </c>
      <c r="H76" s="123" t="s">
        <v>73</v>
      </c>
      <c r="I76" s="123" t="s">
        <v>120</v>
      </c>
      <c r="J76" s="123"/>
      <c r="K76" s="123" t="str">
        <f>IF(ISNA(VLOOKUP(I76,限定アイテム!C:E,3,FALSE)),"",VLOOKUP(I76,限定アイテム!C:E,3,FALSE))</f>
        <v/>
      </c>
      <c r="L76" s="123"/>
      <c r="M76" s="123" t="str">
        <f>VLOOKUP(I76,'09.1121'!G:G,1,FALSE)</f>
        <v>本荘</v>
      </c>
    </row>
    <row r="77" spans="1:13" hidden="1" outlineLevel="1">
      <c r="A77" s="119">
        <v>76</v>
      </c>
      <c r="B77" s="120" t="s">
        <v>2108</v>
      </c>
      <c r="C77" s="120"/>
      <c r="D77" s="120"/>
      <c r="E77" s="120"/>
      <c r="F77" s="123">
        <v>49</v>
      </c>
      <c r="G77" s="123" t="s">
        <v>66</v>
      </c>
      <c r="H77" s="123" t="s">
        <v>73</v>
      </c>
      <c r="I77" s="123" t="s">
        <v>121</v>
      </c>
      <c r="J77" s="123"/>
      <c r="K77" s="123" t="str">
        <f>IF(ISNA(VLOOKUP(I77,限定アイテム!C:E,3,FALSE)),"",VLOOKUP(I77,限定アイテム!C:E,3,FALSE))</f>
        <v/>
      </c>
      <c r="L77" s="123"/>
      <c r="M77" s="123" t="str">
        <f>VLOOKUP(I77,'09.1121'!G:G,1,FALSE)</f>
        <v>湯沢</v>
      </c>
    </row>
    <row r="78" spans="1:13" hidden="1" outlineLevel="1">
      <c r="A78" s="119">
        <v>77</v>
      </c>
      <c r="B78" s="120" t="s">
        <v>2108</v>
      </c>
      <c r="C78" s="120"/>
      <c r="D78" s="120"/>
      <c r="E78" s="120"/>
      <c r="F78" s="123">
        <v>50</v>
      </c>
      <c r="G78" s="123" t="s">
        <v>67</v>
      </c>
      <c r="H78" s="123" t="s">
        <v>73</v>
      </c>
      <c r="I78" s="123" t="s">
        <v>182</v>
      </c>
      <c r="J78" s="123"/>
      <c r="K78" s="123" t="str">
        <f>IF(ISNA(VLOOKUP(I78,限定アイテム!C:E,3,FALSE)),"",VLOOKUP(I78,限定アイテム!C:E,3,FALSE))</f>
        <v/>
      </c>
      <c r="L78" s="123"/>
      <c r="M78" s="123" t="str">
        <f>VLOOKUP(I78,'09.1121'!G:G,1,FALSE)</f>
        <v>酒田</v>
      </c>
    </row>
    <row r="79" spans="1:13" hidden="1" outlineLevel="1">
      <c r="A79" s="119">
        <v>78</v>
      </c>
      <c r="B79" s="120" t="s">
        <v>2108</v>
      </c>
      <c r="C79" s="120"/>
      <c r="D79" s="120"/>
      <c r="E79" s="120"/>
      <c r="F79" s="123">
        <v>51</v>
      </c>
      <c r="G79" s="123" t="s">
        <v>67</v>
      </c>
      <c r="H79" s="123" t="s">
        <v>74</v>
      </c>
      <c r="I79" s="123" t="s">
        <v>122</v>
      </c>
      <c r="J79" s="123"/>
      <c r="K79" s="123" t="str">
        <f>IF(ISNA(VLOOKUP(I79,限定アイテム!C:E,3,FALSE)),"",VLOOKUP(I79,限定アイテム!C:E,3,FALSE))</f>
        <v/>
      </c>
      <c r="L79" s="123"/>
      <c r="M79" s="123" t="str">
        <f>VLOOKUP(I79,'09.1121'!G:G,1,FALSE)</f>
        <v>新庄</v>
      </c>
    </row>
    <row r="80" spans="1:13" hidden="1" outlineLevel="1">
      <c r="A80" s="119">
        <v>79</v>
      </c>
      <c r="B80" s="120" t="s">
        <v>2108</v>
      </c>
      <c r="C80" s="120"/>
      <c r="D80" s="120"/>
      <c r="E80" s="120"/>
      <c r="F80" s="123">
        <v>52</v>
      </c>
      <c r="G80" s="123" t="s">
        <v>67</v>
      </c>
      <c r="H80" s="123" t="s">
        <v>74</v>
      </c>
      <c r="I80" s="123" t="s">
        <v>123</v>
      </c>
      <c r="J80" s="123"/>
      <c r="K80" s="123" t="str">
        <f>IF(ISNA(VLOOKUP(I80,限定アイテム!C:E,3,FALSE)),"",VLOOKUP(I80,限定アイテム!C:E,3,FALSE))</f>
        <v/>
      </c>
      <c r="L80" s="123"/>
      <c r="M80" s="123" t="str">
        <f>VLOOKUP(I80,'09.1121'!G:G,1,FALSE)</f>
        <v>尾花沢</v>
      </c>
    </row>
    <row r="81" spans="1:13" hidden="1" outlineLevel="1">
      <c r="A81" s="119">
        <v>80</v>
      </c>
      <c r="B81" s="120" t="s">
        <v>2108</v>
      </c>
      <c r="C81" s="120"/>
      <c r="D81" s="120"/>
      <c r="E81" s="120"/>
      <c r="F81" s="123">
        <v>53</v>
      </c>
      <c r="G81" s="123" t="s">
        <v>67</v>
      </c>
      <c r="H81" s="123" t="s">
        <v>74</v>
      </c>
      <c r="I81" s="123" t="s">
        <v>124</v>
      </c>
      <c r="J81" s="123"/>
      <c r="K81" s="123" t="str">
        <f>IF(ISNA(VLOOKUP(I81,限定アイテム!C:E,3,FALSE)),"",VLOOKUP(I81,限定アイテム!C:E,3,FALSE))</f>
        <v/>
      </c>
      <c r="L81" s="123"/>
      <c r="M81" s="123" t="str">
        <f>VLOOKUP(I81,'09.1121'!G:G,1,FALSE)</f>
        <v>東根・天童</v>
      </c>
    </row>
    <row r="82" spans="1:13" hidden="1" outlineLevel="1">
      <c r="A82" s="119">
        <v>81</v>
      </c>
      <c r="B82" s="120" t="s">
        <v>2108</v>
      </c>
      <c r="C82" s="120"/>
      <c r="D82" s="120"/>
      <c r="E82" s="120"/>
      <c r="F82" s="123">
        <v>54</v>
      </c>
      <c r="G82" s="123" t="s">
        <v>67</v>
      </c>
      <c r="H82" s="123" t="s">
        <v>74</v>
      </c>
      <c r="I82" s="123" t="s">
        <v>125</v>
      </c>
      <c r="J82" s="123"/>
      <c r="K82" s="123" t="str">
        <f>IF(ISNA(VLOOKUP(I82,限定アイテム!C:E,3,FALSE)),"",VLOOKUP(I82,限定アイテム!C:E,3,FALSE))</f>
        <v>羽黒山の塔</v>
      </c>
      <c r="L82" s="123"/>
      <c r="M82" s="123" t="str">
        <f>VLOOKUP(I82,'09.1121'!G:G,1,FALSE)</f>
        <v>鶴岡</v>
      </c>
    </row>
    <row r="83" spans="1:13" hidden="1" outlineLevel="1">
      <c r="A83" s="119">
        <v>82</v>
      </c>
      <c r="B83" s="120" t="s">
        <v>2108</v>
      </c>
      <c r="C83" s="120"/>
      <c r="D83" s="120"/>
      <c r="E83" s="120"/>
      <c r="F83" s="123">
        <v>55</v>
      </c>
      <c r="G83" s="123" t="s">
        <v>67</v>
      </c>
      <c r="H83" s="123" t="s">
        <v>74</v>
      </c>
      <c r="I83" s="123" t="s">
        <v>126</v>
      </c>
      <c r="J83" s="123"/>
      <c r="K83" s="123" t="str">
        <f>IF(ISNA(VLOOKUP(I83,限定アイテム!C:E,3,FALSE)),"",VLOOKUP(I83,限定アイテム!C:E,3,FALSE))</f>
        <v/>
      </c>
      <c r="L83" s="123"/>
      <c r="M83" s="123" t="str">
        <f>VLOOKUP(I83,'09.1121'!G:G,1,FALSE)</f>
        <v>寒河江</v>
      </c>
    </row>
    <row r="84" spans="1:13" hidden="1" outlineLevel="1">
      <c r="A84" s="119">
        <v>83</v>
      </c>
      <c r="B84" s="120" t="s">
        <v>2108</v>
      </c>
      <c r="C84" s="120"/>
      <c r="D84" s="120"/>
      <c r="E84" s="120"/>
      <c r="F84" s="123">
        <v>56</v>
      </c>
      <c r="G84" s="123" t="s">
        <v>67</v>
      </c>
      <c r="H84" s="123" t="s">
        <v>74</v>
      </c>
      <c r="I84" s="123" t="s">
        <v>173</v>
      </c>
      <c r="J84" s="123"/>
      <c r="K84" s="123" t="str">
        <f>IF(ISNA(VLOOKUP(I84,限定アイテム!C:E,3,FALSE)),"",VLOOKUP(I84,限定アイテム!C:E,3,FALSE))</f>
        <v/>
      </c>
      <c r="L84" s="123"/>
      <c r="M84" s="123" t="str">
        <f>VLOOKUP(I84,'09.1121'!G:G,1,FALSE)</f>
        <v>山形</v>
      </c>
    </row>
    <row r="85" spans="1:13" hidden="1" outlineLevel="1">
      <c r="A85" s="119">
        <v>84</v>
      </c>
      <c r="B85" s="120" t="s">
        <v>2108</v>
      </c>
      <c r="C85" s="120"/>
      <c r="D85" s="120"/>
      <c r="E85" s="120"/>
      <c r="F85" s="123">
        <v>57</v>
      </c>
      <c r="G85" s="123" t="s">
        <v>67</v>
      </c>
      <c r="H85" s="123" t="s">
        <v>74</v>
      </c>
      <c r="I85" s="123" t="s">
        <v>127</v>
      </c>
      <c r="J85" s="123"/>
      <c r="K85" s="123" t="str">
        <f>IF(ISNA(VLOOKUP(I85,限定アイテム!C:E,3,FALSE)),"",VLOOKUP(I85,限定アイテム!C:E,3,FALSE))</f>
        <v/>
      </c>
      <c r="L85" s="123"/>
      <c r="M85" s="123" t="str">
        <f>VLOOKUP(I85,'09.1121'!G:G,1,FALSE)</f>
        <v>南陽・上山</v>
      </c>
    </row>
    <row r="86" spans="1:13" hidden="1" outlineLevel="1">
      <c r="A86" s="119">
        <v>85</v>
      </c>
      <c r="B86" s="120" t="s">
        <v>2108</v>
      </c>
      <c r="C86" s="120"/>
      <c r="D86" s="120"/>
      <c r="E86" s="120"/>
      <c r="F86" s="123">
        <v>58</v>
      </c>
      <c r="G86" s="123" t="s">
        <v>67</v>
      </c>
      <c r="H86" s="123" t="s">
        <v>74</v>
      </c>
      <c r="I86" s="123" t="s">
        <v>128</v>
      </c>
      <c r="J86" s="123"/>
      <c r="K86" s="123" t="str">
        <f>IF(ISNA(VLOOKUP(I86,限定アイテム!C:E,3,FALSE)),"",VLOOKUP(I86,限定アイテム!C:E,3,FALSE))</f>
        <v/>
      </c>
      <c r="L86" s="123"/>
      <c r="M86" s="123" t="str">
        <f>VLOOKUP(I86,'09.1121'!G:G,1,FALSE)</f>
        <v>長井</v>
      </c>
    </row>
    <row r="87" spans="1:13" hidden="1" outlineLevel="1">
      <c r="A87" s="119">
        <v>86</v>
      </c>
      <c r="B87" s="120" t="s">
        <v>2108</v>
      </c>
      <c r="C87" s="120"/>
      <c r="D87" s="120"/>
      <c r="E87" s="120"/>
      <c r="F87" s="123">
        <v>59</v>
      </c>
      <c r="G87" s="123" t="s">
        <v>67</v>
      </c>
      <c r="H87" s="123" t="s">
        <v>74</v>
      </c>
      <c r="I87" s="123" t="s">
        <v>129</v>
      </c>
      <c r="J87" s="123"/>
      <c r="K87" s="123" t="str">
        <f>IF(ISNA(VLOOKUP(I87,限定アイテム!C:E,3,FALSE)),"",VLOOKUP(I87,限定アイテム!C:E,3,FALSE))</f>
        <v/>
      </c>
      <c r="L87" s="123"/>
      <c r="M87" s="123" t="str">
        <f>VLOOKUP(I87,'09.1121'!G:G,1,FALSE)</f>
        <v>米沢</v>
      </c>
    </row>
    <row r="88" spans="1:13" hidden="1" outlineLevel="1">
      <c r="A88" s="119">
        <v>87</v>
      </c>
      <c r="B88" s="120" t="s">
        <v>2108</v>
      </c>
      <c r="C88" s="120"/>
      <c r="D88" s="120"/>
      <c r="E88" s="120"/>
      <c r="F88" s="123">
        <v>60</v>
      </c>
      <c r="G88" s="123" t="s">
        <v>68</v>
      </c>
      <c r="H88" s="123" t="s">
        <v>72</v>
      </c>
      <c r="I88" s="123" t="s">
        <v>130</v>
      </c>
      <c r="J88" s="123"/>
      <c r="K88" s="123" t="str">
        <f>IF(ISNA(VLOOKUP(I88,限定アイテム!C:E,3,FALSE)),"",VLOOKUP(I88,限定アイテム!C:E,3,FALSE))</f>
        <v/>
      </c>
      <c r="L88" s="123"/>
      <c r="M88" s="123" t="str">
        <f>VLOOKUP(I88,'09.1121'!G:G,1,FALSE)</f>
        <v>相馬</v>
      </c>
    </row>
    <row r="89" spans="1:13" hidden="1" outlineLevel="1">
      <c r="A89" s="119">
        <v>88</v>
      </c>
      <c r="B89" s="120" t="s">
        <v>2108</v>
      </c>
      <c r="C89" s="120"/>
      <c r="D89" s="120"/>
      <c r="E89" s="120"/>
      <c r="F89" s="123">
        <v>61</v>
      </c>
      <c r="G89" s="123" t="s">
        <v>68</v>
      </c>
      <c r="H89" s="123" t="s">
        <v>72</v>
      </c>
      <c r="I89" s="123" t="s">
        <v>131</v>
      </c>
      <c r="J89" s="123"/>
      <c r="K89" s="123" t="str">
        <f>IF(ISNA(VLOOKUP(I89,限定アイテム!C:E,3,FALSE)),"",VLOOKUP(I89,限定アイテム!C:E,3,FALSE))</f>
        <v/>
      </c>
      <c r="L89" s="123"/>
      <c r="M89" s="123" t="str">
        <f>VLOOKUP(I89,'09.1121'!G:G,1,FALSE)</f>
        <v>田村</v>
      </c>
    </row>
    <row r="90" spans="1:13" hidden="1" outlineLevel="1">
      <c r="A90" s="119">
        <v>89</v>
      </c>
      <c r="B90" s="120" t="s">
        <v>2108</v>
      </c>
      <c r="C90" s="120"/>
      <c r="D90" s="120"/>
      <c r="E90" s="120"/>
      <c r="F90" s="123">
        <v>62</v>
      </c>
      <c r="G90" s="123" t="s">
        <v>68</v>
      </c>
      <c r="H90" s="123" t="s">
        <v>72</v>
      </c>
      <c r="I90" s="123" t="s">
        <v>132</v>
      </c>
      <c r="J90" s="123"/>
      <c r="K90" s="123" t="str">
        <f>IF(ISNA(VLOOKUP(I90,限定アイテム!C:E,3,FALSE)),"",VLOOKUP(I90,限定アイテム!C:E,3,FALSE))</f>
        <v/>
      </c>
      <c r="L90" s="123"/>
      <c r="M90" s="123" t="str">
        <f>VLOOKUP(I90,'09.1121'!G:G,1,FALSE)</f>
        <v>中田</v>
      </c>
    </row>
    <row r="91" spans="1:13" hidden="1" outlineLevel="1">
      <c r="A91" s="119">
        <v>90</v>
      </c>
      <c r="B91" s="120" t="s">
        <v>2108</v>
      </c>
      <c r="C91" s="120"/>
      <c r="D91" s="120"/>
      <c r="E91" s="120"/>
      <c r="F91" s="123">
        <v>63</v>
      </c>
      <c r="G91" s="123" t="s">
        <v>68</v>
      </c>
      <c r="H91" s="123" t="s">
        <v>72</v>
      </c>
      <c r="I91" s="123" t="s">
        <v>133</v>
      </c>
      <c r="J91" s="123"/>
      <c r="K91" s="123" t="str">
        <f>IF(ISNA(VLOOKUP(I91,限定アイテム!C:E,3,FALSE)),"",VLOOKUP(I91,限定アイテム!C:E,3,FALSE))</f>
        <v/>
      </c>
      <c r="L91" s="123"/>
      <c r="M91" s="123" t="str">
        <f>VLOOKUP(I91,'09.1121'!G:G,1,FALSE)</f>
        <v>遠野・川前</v>
      </c>
    </row>
    <row r="92" spans="1:13" hidden="1" outlineLevel="1">
      <c r="A92" s="119">
        <v>91</v>
      </c>
      <c r="B92" s="120" t="s">
        <v>2108</v>
      </c>
      <c r="C92" s="120"/>
      <c r="D92" s="120"/>
      <c r="E92" s="120"/>
      <c r="F92" s="123">
        <v>64</v>
      </c>
      <c r="G92" s="123" t="s">
        <v>68</v>
      </c>
      <c r="H92" s="123" t="s">
        <v>72</v>
      </c>
      <c r="I92" s="123" t="s">
        <v>134</v>
      </c>
      <c r="J92" s="123"/>
      <c r="K92" s="123" t="str">
        <f>IF(ISNA(VLOOKUP(I92,限定アイテム!C:E,3,FALSE)),"",VLOOKUP(I92,限定アイテム!C:E,3,FALSE))</f>
        <v>白水阿弥陀堂</v>
      </c>
      <c r="L92" s="123"/>
      <c r="M92" s="123" t="str">
        <f>VLOOKUP(I92,'09.1121'!G:G,1,FALSE)</f>
        <v>いわき</v>
      </c>
    </row>
    <row r="93" spans="1:13" hidden="1" outlineLevel="1">
      <c r="A93" s="119">
        <v>92</v>
      </c>
      <c r="B93" s="120" t="s">
        <v>2108</v>
      </c>
      <c r="C93" s="120"/>
      <c r="D93" s="120"/>
      <c r="E93" s="120"/>
      <c r="F93" s="123">
        <v>65</v>
      </c>
      <c r="G93" s="123" t="s">
        <v>68</v>
      </c>
      <c r="H93" s="123" t="s">
        <v>72</v>
      </c>
      <c r="I93" s="123" t="s">
        <v>135</v>
      </c>
      <c r="J93" s="123"/>
      <c r="K93" s="123" t="str">
        <f>IF(ISNA(VLOOKUP(I93,限定アイテム!C:E,3,FALSE)),"",VLOOKUP(I93,限定アイテム!C:E,3,FALSE))</f>
        <v/>
      </c>
      <c r="L93" s="123"/>
      <c r="M93" s="123" t="e">
        <f>VLOOKUP(I93,'09.1121'!G:G,1,FALSE)</f>
        <v>#N/A</v>
      </c>
    </row>
    <row r="94" spans="1:13" hidden="1" outlineLevel="1">
      <c r="A94" s="119">
        <v>93</v>
      </c>
      <c r="B94" s="120" t="s">
        <v>2108</v>
      </c>
      <c r="C94" s="120"/>
      <c r="D94" s="120"/>
      <c r="E94" s="120"/>
      <c r="F94" s="123">
        <v>66</v>
      </c>
      <c r="G94" s="123" t="s">
        <v>68</v>
      </c>
      <c r="H94" s="123" t="s">
        <v>75</v>
      </c>
      <c r="I94" s="123" t="s">
        <v>136</v>
      </c>
      <c r="J94" s="123"/>
      <c r="K94" s="123" t="str">
        <f>IF(ISNA(VLOOKUP(I94,限定アイテム!C:E,3,FALSE)),"",VLOOKUP(I94,限定アイテム!C:E,3,FALSE))</f>
        <v/>
      </c>
      <c r="L94" s="123"/>
      <c r="M94" s="123" t="str">
        <f>VLOOKUP(I94,'09.1121'!G:G,1,FALSE)</f>
        <v>福島・伊達</v>
      </c>
    </row>
    <row r="95" spans="1:13" hidden="1" outlineLevel="1">
      <c r="A95" s="119">
        <v>94</v>
      </c>
      <c r="B95" s="120" t="s">
        <v>2108</v>
      </c>
      <c r="C95" s="120"/>
      <c r="D95" s="120"/>
      <c r="E95" s="120"/>
      <c r="F95" s="123">
        <v>67</v>
      </c>
      <c r="G95" s="123" t="s">
        <v>68</v>
      </c>
      <c r="H95" s="123" t="s">
        <v>75</v>
      </c>
      <c r="I95" s="123" t="s">
        <v>137</v>
      </c>
      <c r="J95" s="123"/>
      <c r="K95" s="123" t="str">
        <f>IF(ISNA(VLOOKUP(I95,限定アイテム!C:E,3,FALSE)),"",VLOOKUP(I95,限定アイテム!C:E,3,FALSE))</f>
        <v/>
      </c>
      <c r="L95" s="123"/>
      <c r="M95" s="123" t="e">
        <f>VLOOKUP(I95,'09.1121'!G:G,1,FALSE)</f>
        <v>#N/A</v>
      </c>
    </row>
    <row r="96" spans="1:13" hidden="1" outlineLevel="1">
      <c r="A96" s="119">
        <v>95</v>
      </c>
      <c r="B96" s="120" t="s">
        <v>2108</v>
      </c>
      <c r="C96" s="120"/>
      <c r="D96" s="120"/>
      <c r="E96" s="120"/>
      <c r="F96" s="123">
        <v>68</v>
      </c>
      <c r="G96" s="123" t="s">
        <v>68</v>
      </c>
      <c r="H96" s="123" t="s">
        <v>75</v>
      </c>
      <c r="I96" s="123" t="s">
        <v>138</v>
      </c>
      <c r="J96" s="123"/>
      <c r="K96" s="123" t="str">
        <f>IF(ISNA(VLOOKUP(I96,限定アイテム!C:E,3,FALSE)),"",VLOOKUP(I96,限定アイテム!C:E,3,FALSE))</f>
        <v>摺上原の戦い</v>
      </c>
      <c r="L96" s="123"/>
      <c r="M96" s="123" t="e">
        <f>VLOOKUP(I96,'09.1121'!G:G,1,FALSE)</f>
        <v>#N/A</v>
      </c>
    </row>
    <row r="97" spans="1:13" hidden="1" outlineLevel="1">
      <c r="A97" s="119">
        <v>96</v>
      </c>
      <c r="B97" s="120" t="s">
        <v>2108</v>
      </c>
      <c r="C97" s="120"/>
      <c r="D97" s="120"/>
      <c r="E97" s="120"/>
      <c r="F97" s="123">
        <v>69</v>
      </c>
      <c r="G97" s="123" t="s">
        <v>68</v>
      </c>
      <c r="H97" s="123" t="s">
        <v>75</v>
      </c>
      <c r="I97" s="123" t="s">
        <v>139</v>
      </c>
      <c r="J97" s="123"/>
      <c r="K97" s="123" t="str">
        <f>IF(ISNA(VLOOKUP(I97,限定アイテム!C:E,3,FALSE)),"",VLOOKUP(I97,限定アイテム!C:E,3,FALSE))</f>
        <v/>
      </c>
      <c r="L97" s="123"/>
      <c r="M97" s="123" t="e">
        <f>VLOOKUP(I97,'09.1121'!G:G,1,FALSE)</f>
        <v>#N/A</v>
      </c>
    </row>
    <row r="98" spans="1:13" hidden="1" outlineLevel="1">
      <c r="A98" s="119">
        <v>97</v>
      </c>
      <c r="B98" s="120" t="s">
        <v>2108</v>
      </c>
      <c r="C98" s="120"/>
      <c r="D98" s="120"/>
      <c r="E98" s="120"/>
      <c r="F98" s="123">
        <v>70</v>
      </c>
      <c r="G98" s="123" t="s">
        <v>68</v>
      </c>
      <c r="H98" s="123" t="s">
        <v>75</v>
      </c>
      <c r="I98" s="123" t="s">
        <v>140</v>
      </c>
      <c r="J98" s="123"/>
      <c r="K98" s="123" t="str">
        <f>IF(ISNA(VLOOKUP(I98,限定アイテム!C:E,3,FALSE)),"",VLOOKUP(I98,限定アイテム!C:E,3,FALSE))</f>
        <v/>
      </c>
      <c r="L98" s="123"/>
      <c r="M98" s="123" t="e">
        <f>VLOOKUP(I98,'09.1121'!G:G,1,FALSE)</f>
        <v>#N/A</v>
      </c>
    </row>
    <row r="99" spans="1:13" hidden="1" outlineLevel="1">
      <c r="A99" s="119">
        <v>98</v>
      </c>
      <c r="B99" s="120" t="s">
        <v>2108</v>
      </c>
      <c r="C99" s="120"/>
      <c r="D99" s="120"/>
      <c r="E99" s="120"/>
      <c r="F99" s="123">
        <v>71</v>
      </c>
      <c r="G99" s="123" t="s">
        <v>68</v>
      </c>
      <c r="H99" s="123" t="s">
        <v>75</v>
      </c>
      <c r="I99" s="123" t="s">
        <v>141</v>
      </c>
      <c r="J99" s="123"/>
      <c r="K99" s="123" t="str">
        <f>IF(ISNA(VLOOKUP(I99,限定アイテム!C:E,3,FALSE)),"",VLOOKUP(I99,限定アイテム!C:E,3,FALSE))</f>
        <v/>
      </c>
      <c r="L99" s="123"/>
      <c r="M99" s="123" t="e">
        <f>VLOOKUP(I99,'09.1121'!G:G,1,FALSE)</f>
        <v>#N/A</v>
      </c>
    </row>
    <row r="100" spans="1:13" hidden="1" outlineLevel="1">
      <c r="A100" s="119">
        <v>99</v>
      </c>
      <c r="B100" s="121" t="s">
        <v>2108</v>
      </c>
      <c r="C100" s="121"/>
      <c r="D100" s="121"/>
      <c r="E100" s="121"/>
      <c r="F100" s="124">
        <v>72</v>
      </c>
      <c r="G100" s="124" t="s">
        <v>68</v>
      </c>
      <c r="H100" s="124" t="s">
        <v>75</v>
      </c>
      <c r="I100" s="124" t="s">
        <v>142</v>
      </c>
      <c r="J100" s="124"/>
      <c r="K100" s="124" t="str">
        <f>IF(ISNA(VLOOKUP(I100,限定アイテム!C:E,3,FALSE)),"",VLOOKUP(I100,限定アイテム!C:E,3,FALSE))</f>
        <v/>
      </c>
      <c r="L100" s="124"/>
      <c r="M100" s="124" t="e">
        <f>VLOOKUP(I100,'09.1121'!G:G,1,FALSE)</f>
        <v>#N/A</v>
      </c>
    </row>
    <row r="101" spans="1:13" collapsed="1">
      <c r="A101" s="119">
        <v>100</v>
      </c>
      <c r="B101" s="119" t="s">
        <v>2109</v>
      </c>
      <c r="C101" s="119">
        <f>COUNTIF(B:B,B101)</f>
        <v>137</v>
      </c>
      <c r="D101" s="119">
        <f>COUNTIFS(B:B,B101,J:J,"")</f>
        <v>137</v>
      </c>
      <c r="E101" s="119">
        <f>COUNTIFS(B:B,B101,J:J,1)</f>
        <v>0</v>
      </c>
      <c r="F101" s="122">
        <v>1</v>
      </c>
      <c r="G101" s="122" t="s">
        <v>1374</v>
      </c>
      <c r="H101" s="122" t="s">
        <v>1381</v>
      </c>
      <c r="I101" s="122" t="s">
        <v>1639</v>
      </c>
      <c r="J101" s="122"/>
      <c r="K101" s="122" t="str">
        <f>IF(ISNA(VLOOKUP(I101,限定アイテム!C:E,3,FALSE)),"",VLOOKUP(I101,限定アイテム!C:E,3,FALSE))</f>
        <v/>
      </c>
      <c r="L101" s="122"/>
      <c r="M101" s="122"/>
    </row>
    <row r="102" spans="1:13" hidden="1" outlineLevel="1">
      <c r="A102" s="119">
        <v>101</v>
      </c>
      <c r="B102" s="120" t="s">
        <v>2042</v>
      </c>
      <c r="C102" s="120"/>
      <c r="D102" s="120"/>
      <c r="E102" s="120"/>
      <c r="F102" s="123">
        <v>2</v>
      </c>
      <c r="G102" s="123" t="s">
        <v>1374</v>
      </c>
      <c r="H102" s="123" t="s">
        <v>1381</v>
      </c>
      <c r="I102" s="123" t="s">
        <v>1638</v>
      </c>
      <c r="J102" s="123"/>
      <c r="K102" s="123" t="str">
        <f>IF(ISNA(VLOOKUP(I102,限定アイテム!C:E,3,FALSE)),"",VLOOKUP(I102,限定アイテム!C:E,3,FALSE))</f>
        <v>袋田の滝</v>
      </c>
      <c r="L102" s="123"/>
      <c r="M102" s="123"/>
    </row>
    <row r="103" spans="1:13" hidden="1" outlineLevel="1">
      <c r="A103" s="119">
        <v>102</v>
      </c>
      <c r="B103" s="120" t="s">
        <v>2042</v>
      </c>
      <c r="C103" s="120"/>
      <c r="D103" s="120"/>
      <c r="E103" s="120"/>
      <c r="F103" s="123">
        <v>3</v>
      </c>
      <c r="G103" s="123" t="s">
        <v>1374</v>
      </c>
      <c r="H103" s="123" t="s">
        <v>1381</v>
      </c>
      <c r="I103" s="123" t="s">
        <v>1637</v>
      </c>
      <c r="J103" s="123"/>
      <c r="K103" s="123" t="str">
        <f>IF(ISNA(VLOOKUP(I103,限定アイテム!C:E,3,FALSE)),"",VLOOKUP(I103,限定アイテム!C:E,3,FALSE))</f>
        <v/>
      </c>
      <c r="L103" s="123"/>
      <c r="M103" s="123"/>
    </row>
    <row r="104" spans="1:13" hidden="1" outlineLevel="1">
      <c r="A104" s="119">
        <v>103</v>
      </c>
      <c r="B104" s="120" t="s">
        <v>2042</v>
      </c>
      <c r="C104" s="120"/>
      <c r="D104" s="120"/>
      <c r="E104" s="120"/>
      <c r="F104" s="123">
        <v>4</v>
      </c>
      <c r="G104" s="123" t="s">
        <v>1374</v>
      </c>
      <c r="H104" s="123" t="s">
        <v>1381</v>
      </c>
      <c r="I104" s="123" t="s">
        <v>1636</v>
      </c>
      <c r="J104" s="123"/>
      <c r="K104" s="123" t="str">
        <f>IF(ISNA(VLOOKUP(I104,限定アイテム!C:E,3,FALSE)),"",VLOOKUP(I104,限定アイテム!C:E,3,FALSE))</f>
        <v>偕楽園</v>
      </c>
      <c r="L104" s="123"/>
      <c r="M104" s="123"/>
    </row>
    <row r="105" spans="1:13" hidden="1" outlineLevel="1">
      <c r="A105" s="119">
        <v>104</v>
      </c>
      <c r="B105" s="120" t="s">
        <v>2042</v>
      </c>
      <c r="C105" s="120"/>
      <c r="D105" s="120"/>
      <c r="E105" s="120"/>
      <c r="F105" s="123">
        <v>5</v>
      </c>
      <c r="G105" s="123" t="s">
        <v>1374</v>
      </c>
      <c r="H105" s="123" t="s">
        <v>1381</v>
      </c>
      <c r="I105" s="123" t="s">
        <v>1635</v>
      </c>
      <c r="J105" s="123"/>
      <c r="K105" s="123" t="str">
        <f>IF(ISNA(VLOOKUP(I105,限定アイテム!C:E,3,FALSE)),"",VLOOKUP(I105,限定アイテム!C:E,3,FALSE))</f>
        <v/>
      </c>
      <c r="L105" s="123"/>
      <c r="M105" s="123"/>
    </row>
    <row r="106" spans="1:13" hidden="1" outlineLevel="1">
      <c r="A106" s="119">
        <v>105</v>
      </c>
      <c r="B106" s="120" t="s">
        <v>2042</v>
      </c>
      <c r="C106" s="120"/>
      <c r="D106" s="120"/>
      <c r="E106" s="120"/>
      <c r="F106" s="123">
        <v>6</v>
      </c>
      <c r="G106" s="123" t="s">
        <v>1374</v>
      </c>
      <c r="H106" s="123" t="s">
        <v>1381</v>
      </c>
      <c r="I106" s="123" t="s">
        <v>1389</v>
      </c>
      <c r="J106" s="123"/>
      <c r="K106" s="123" t="str">
        <f>IF(ISNA(VLOOKUP(I106,限定アイテム!C:E,3,FALSE)),"",VLOOKUP(I106,限定アイテム!C:E,3,FALSE))</f>
        <v/>
      </c>
      <c r="L106" s="123"/>
      <c r="M106" s="123"/>
    </row>
    <row r="107" spans="1:13" hidden="1" outlineLevel="1">
      <c r="A107" s="119">
        <v>106</v>
      </c>
      <c r="B107" s="120" t="s">
        <v>2042</v>
      </c>
      <c r="C107" s="120"/>
      <c r="D107" s="120"/>
      <c r="E107" s="120"/>
      <c r="F107" s="123">
        <v>7</v>
      </c>
      <c r="G107" s="123" t="s">
        <v>1374</v>
      </c>
      <c r="H107" s="123" t="s">
        <v>1381</v>
      </c>
      <c r="I107" s="123" t="s">
        <v>1634</v>
      </c>
      <c r="J107" s="123"/>
      <c r="K107" s="123" t="str">
        <f>IF(ISNA(VLOOKUP(I107,限定アイテム!C:E,3,FALSE)),"",VLOOKUP(I107,限定アイテム!C:E,3,FALSE))</f>
        <v/>
      </c>
      <c r="L107" s="123"/>
      <c r="M107" s="123"/>
    </row>
    <row r="108" spans="1:13" hidden="1" outlineLevel="1">
      <c r="A108" s="119">
        <v>107</v>
      </c>
      <c r="B108" s="120" t="s">
        <v>2042</v>
      </c>
      <c r="C108" s="120"/>
      <c r="D108" s="120"/>
      <c r="E108" s="120"/>
      <c r="F108" s="123">
        <v>8</v>
      </c>
      <c r="G108" s="123" t="s">
        <v>1374</v>
      </c>
      <c r="H108" s="123" t="s">
        <v>1381</v>
      </c>
      <c r="I108" s="123" t="s">
        <v>829</v>
      </c>
      <c r="J108" s="123"/>
      <c r="K108" s="123" t="str">
        <f>IF(ISNA(VLOOKUP(I108,限定アイテム!C:E,3,FALSE)),"",VLOOKUP(I108,限定アイテム!C:E,3,FALSE))</f>
        <v/>
      </c>
      <c r="L108" s="123"/>
      <c r="M108" s="123"/>
    </row>
    <row r="109" spans="1:13" hidden="1" outlineLevel="1">
      <c r="A109" s="119">
        <v>108</v>
      </c>
      <c r="B109" s="120" t="s">
        <v>2042</v>
      </c>
      <c r="C109" s="120"/>
      <c r="D109" s="120"/>
      <c r="E109" s="120"/>
      <c r="F109" s="123">
        <v>9</v>
      </c>
      <c r="G109" s="123" t="s">
        <v>1374</v>
      </c>
      <c r="H109" s="123" t="s">
        <v>1381</v>
      </c>
      <c r="I109" s="123" t="s">
        <v>830</v>
      </c>
      <c r="J109" s="123"/>
      <c r="K109" s="123" t="str">
        <f>IF(ISNA(VLOOKUP(I109,限定アイテム!C:E,3,FALSE)),"",VLOOKUP(I109,限定アイテム!C:E,3,FALSE))</f>
        <v/>
      </c>
      <c r="L109" s="123"/>
      <c r="M109" s="123"/>
    </row>
    <row r="110" spans="1:13" hidden="1" outlineLevel="1">
      <c r="A110" s="119">
        <v>109</v>
      </c>
      <c r="B110" s="120" t="s">
        <v>2042</v>
      </c>
      <c r="C110" s="120"/>
      <c r="D110" s="120"/>
      <c r="E110" s="120"/>
      <c r="F110" s="123">
        <v>10</v>
      </c>
      <c r="G110" s="123" t="s">
        <v>1374</v>
      </c>
      <c r="H110" s="123" t="s">
        <v>1382</v>
      </c>
      <c r="I110" s="123" t="s">
        <v>1633</v>
      </c>
      <c r="J110" s="123"/>
      <c r="K110" s="123" t="str">
        <f>IF(ISNA(VLOOKUP(I110,限定アイテム!C:E,3,FALSE)),"",VLOOKUP(I110,限定アイテム!C:E,3,FALSE))</f>
        <v/>
      </c>
      <c r="L110" s="123"/>
      <c r="M110" s="123"/>
    </row>
    <row r="111" spans="1:13" hidden="1" outlineLevel="1">
      <c r="A111" s="119">
        <v>110</v>
      </c>
      <c r="B111" s="120" t="s">
        <v>2042</v>
      </c>
      <c r="C111" s="120"/>
      <c r="D111" s="120"/>
      <c r="E111" s="120"/>
      <c r="F111" s="123">
        <v>11</v>
      </c>
      <c r="G111" s="123" t="s">
        <v>1374</v>
      </c>
      <c r="H111" s="123" t="s">
        <v>1382</v>
      </c>
      <c r="I111" s="123" t="s">
        <v>1390</v>
      </c>
      <c r="J111" s="123"/>
      <c r="K111" s="123" t="str">
        <f>IF(ISNA(VLOOKUP(I111,限定アイテム!C:E,3,FALSE)),"",VLOOKUP(I111,限定アイテム!C:E,3,FALSE))</f>
        <v/>
      </c>
      <c r="L111" s="123"/>
      <c r="M111" s="123"/>
    </row>
    <row r="112" spans="1:13" hidden="1" outlineLevel="1">
      <c r="A112" s="119">
        <v>111</v>
      </c>
      <c r="B112" s="120" t="s">
        <v>2042</v>
      </c>
      <c r="C112" s="120"/>
      <c r="D112" s="120"/>
      <c r="E112" s="120"/>
      <c r="F112" s="123">
        <v>12</v>
      </c>
      <c r="G112" s="123" t="s">
        <v>1375</v>
      </c>
      <c r="H112" s="123" t="s">
        <v>1383</v>
      </c>
      <c r="I112" s="123" t="s">
        <v>1391</v>
      </c>
      <c r="J112" s="123"/>
      <c r="K112" s="123" t="str">
        <f>IF(ISNA(VLOOKUP(I112,限定アイテム!C:E,3,FALSE)),"",VLOOKUP(I112,限定アイテム!C:E,3,FALSE))</f>
        <v/>
      </c>
      <c r="L112" s="123">
        <v>4</v>
      </c>
      <c r="M112" s="123"/>
    </row>
    <row r="113" spans="1:13" hidden="1" outlineLevel="1">
      <c r="A113" s="119">
        <v>112</v>
      </c>
      <c r="B113" s="120" t="s">
        <v>2042</v>
      </c>
      <c r="C113" s="120"/>
      <c r="D113" s="120"/>
      <c r="E113" s="120"/>
      <c r="F113" s="123">
        <v>13</v>
      </c>
      <c r="G113" s="123" t="s">
        <v>1375</v>
      </c>
      <c r="H113" s="123" t="s">
        <v>1383</v>
      </c>
      <c r="I113" s="123" t="s">
        <v>1392</v>
      </c>
      <c r="J113" s="123"/>
      <c r="K113" s="123" t="str">
        <f>IF(ISNA(VLOOKUP(I113,限定アイテム!C:E,3,FALSE)),"",VLOOKUP(I113,限定アイテム!C:E,3,FALSE))</f>
        <v/>
      </c>
      <c r="L113" s="123">
        <v>5</v>
      </c>
      <c r="M113" s="123"/>
    </row>
    <row r="114" spans="1:13" hidden="1" outlineLevel="1">
      <c r="A114" s="119">
        <v>113</v>
      </c>
      <c r="B114" s="120" t="s">
        <v>2042</v>
      </c>
      <c r="C114" s="120"/>
      <c r="D114" s="120"/>
      <c r="E114" s="120"/>
      <c r="F114" s="123">
        <v>14</v>
      </c>
      <c r="G114" s="123" t="s">
        <v>1375</v>
      </c>
      <c r="H114" s="123" t="s">
        <v>1383</v>
      </c>
      <c r="I114" s="123" t="s">
        <v>1393</v>
      </c>
      <c r="J114" s="123"/>
      <c r="K114" s="123" t="str">
        <f>IF(ISNA(VLOOKUP(I114,限定アイテム!C:E,3,FALSE)),"",VLOOKUP(I114,限定アイテム!C:E,3,FALSE))</f>
        <v>日光東照宮</v>
      </c>
      <c r="L114" s="123">
        <v>8</v>
      </c>
      <c r="M114" s="123"/>
    </row>
    <row r="115" spans="1:13" hidden="1" outlineLevel="1">
      <c r="A115" s="119">
        <v>114</v>
      </c>
      <c r="B115" s="120" t="s">
        <v>2042</v>
      </c>
      <c r="C115" s="120"/>
      <c r="D115" s="120"/>
      <c r="E115" s="120"/>
      <c r="F115" s="123">
        <v>15</v>
      </c>
      <c r="G115" s="123" t="s">
        <v>1375</v>
      </c>
      <c r="H115" s="123" t="s">
        <v>1383</v>
      </c>
      <c r="I115" s="123" t="s">
        <v>1394</v>
      </c>
      <c r="J115" s="123"/>
      <c r="K115" s="123" t="str">
        <f>IF(ISNA(VLOOKUP(I115,限定アイテム!C:E,3,FALSE)),"",VLOOKUP(I115,限定アイテム!C:E,3,FALSE))</f>
        <v/>
      </c>
      <c r="L115" s="123">
        <v>6</v>
      </c>
      <c r="M115" s="123"/>
    </row>
    <row r="116" spans="1:13" hidden="1" outlineLevel="1">
      <c r="A116" s="119">
        <v>115</v>
      </c>
      <c r="B116" s="120" t="s">
        <v>2042</v>
      </c>
      <c r="C116" s="120"/>
      <c r="D116" s="120"/>
      <c r="E116" s="120"/>
      <c r="F116" s="123">
        <v>16</v>
      </c>
      <c r="G116" s="123" t="s">
        <v>1375</v>
      </c>
      <c r="H116" s="123" t="s">
        <v>1383</v>
      </c>
      <c r="I116" s="123" t="s">
        <v>831</v>
      </c>
      <c r="J116" s="123"/>
      <c r="K116" s="123" t="str">
        <f>IF(ISNA(VLOOKUP(I116,限定アイテム!C:E,3,FALSE)),"",VLOOKUP(I116,限定アイテム!C:E,3,FALSE))</f>
        <v/>
      </c>
      <c r="L116" s="123">
        <v>2</v>
      </c>
      <c r="M116" s="123"/>
    </row>
    <row r="117" spans="1:13" hidden="1" outlineLevel="1">
      <c r="A117" s="119">
        <v>116</v>
      </c>
      <c r="B117" s="120" t="s">
        <v>2042</v>
      </c>
      <c r="C117" s="120"/>
      <c r="D117" s="120"/>
      <c r="E117" s="120"/>
      <c r="F117" s="123">
        <v>17</v>
      </c>
      <c r="G117" s="123" t="s">
        <v>1375</v>
      </c>
      <c r="H117" s="123" t="s">
        <v>1383</v>
      </c>
      <c r="I117" s="123" t="s">
        <v>1395</v>
      </c>
      <c r="J117" s="123"/>
      <c r="K117" s="123" t="str">
        <f>IF(ISNA(VLOOKUP(I117,限定アイテム!C:E,3,FALSE)),"",VLOOKUP(I117,限定アイテム!C:E,3,FALSE))</f>
        <v/>
      </c>
      <c r="L117" s="123">
        <v>7</v>
      </c>
      <c r="M117" s="123"/>
    </row>
    <row r="118" spans="1:13" hidden="1" outlineLevel="1">
      <c r="A118" s="119">
        <v>117</v>
      </c>
      <c r="B118" s="120" t="s">
        <v>2042</v>
      </c>
      <c r="C118" s="120"/>
      <c r="D118" s="120"/>
      <c r="E118" s="120"/>
      <c r="F118" s="123">
        <v>18</v>
      </c>
      <c r="G118" s="123" t="s">
        <v>1375</v>
      </c>
      <c r="H118" s="123" t="s">
        <v>1383</v>
      </c>
      <c r="I118" s="123" t="s">
        <v>1396</v>
      </c>
      <c r="J118" s="123"/>
      <c r="K118" s="123" t="str">
        <f>IF(ISNA(VLOOKUP(I118,限定アイテム!C:E,3,FALSE)),"",VLOOKUP(I118,限定アイテム!C:E,3,FALSE))</f>
        <v/>
      </c>
      <c r="L118" s="123">
        <v>3</v>
      </c>
      <c r="M118" s="123"/>
    </row>
    <row r="119" spans="1:13" hidden="1" outlineLevel="1">
      <c r="A119" s="119">
        <v>118</v>
      </c>
      <c r="B119" s="120" t="s">
        <v>2042</v>
      </c>
      <c r="C119" s="120"/>
      <c r="D119" s="120"/>
      <c r="E119" s="120"/>
      <c r="F119" s="123">
        <v>19</v>
      </c>
      <c r="G119" s="123" t="s">
        <v>1375</v>
      </c>
      <c r="H119" s="123" t="s">
        <v>1383</v>
      </c>
      <c r="I119" s="123" t="s">
        <v>1397</v>
      </c>
      <c r="J119" s="123"/>
      <c r="K119" s="123" t="str">
        <f>IF(ISNA(VLOOKUP(I119,限定アイテム!C:E,3,FALSE)),"",VLOOKUP(I119,限定アイテム!C:E,3,FALSE))</f>
        <v/>
      </c>
      <c r="L119" s="123">
        <v>9</v>
      </c>
      <c r="M119" s="123"/>
    </row>
    <row r="120" spans="1:13" hidden="1" outlineLevel="1">
      <c r="A120" s="119">
        <v>119</v>
      </c>
      <c r="B120" s="120" t="s">
        <v>2042</v>
      </c>
      <c r="C120" s="120"/>
      <c r="D120" s="120"/>
      <c r="E120" s="120"/>
      <c r="F120" s="123">
        <v>20</v>
      </c>
      <c r="G120" s="123" t="s">
        <v>1375</v>
      </c>
      <c r="H120" s="123" t="s">
        <v>1383</v>
      </c>
      <c r="I120" s="123" t="s">
        <v>1398</v>
      </c>
      <c r="J120" s="123"/>
      <c r="K120" s="123" t="str">
        <f>IF(ISNA(VLOOKUP(I120,限定アイテム!C:E,3,FALSE)),"",VLOOKUP(I120,限定アイテム!C:E,3,FALSE))</f>
        <v/>
      </c>
      <c r="L120" s="123">
        <v>1</v>
      </c>
      <c r="M120" s="123"/>
    </row>
    <row r="121" spans="1:13" hidden="1" outlineLevel="1">
      <c r="A121" s="119">
        <v>120</v>
      </c>
      <c r="B121" s="120" t="s">
        <v>2042</v>
      </c>
      <c r="C121" s="120"/>
      <c r="D121" s="120"/>
      <c r="E121" s="120"/>
      <c r="F121" s="123">
        <v>21</v>
      </c>
      <c r="G121" s="123" t="s">
        <v>1375</v>
      </c>
      <c r="H121" s="123" t="s">
        <v>1383</v>
      </c>
      <c r="I121" s="123" t="s">
        <v>832</v>
      </c>
      <c r="J121" s="123"/>
      <c r="K121" s="123" t="str">
        <f>IF(ISNA(VLOOKUP(I121,限定アイテム!C:E,3,FALSE)),"",VLOOKUP(I121,限定アイテム!C:E,3,FALSE))</f>
        <v/>
      </c>
      <c r="L121" s="123">
        <v>10</v>
      </c>
      <c r="M121" s="123"/>
    </row>
    <row r="122" spans="1:13" hidden="1" outlineLevel="1">
      <c r="A122" s="119">
        <v>121</v>
      </c>
      <c r="B122" s="120" t="s">
        <v>2042</v>
      </c>
      <c r="C122" s="120"/>
      <c r="D122" s="120"/>
      <c r="E122" s="120"/>
      <c r="F122" s="123">
        <v>22</v>
      </c>
      <c r="G122" s="123" t="s">
        <v>1375</v>
      </c>
      <c r="H122" s="123" t="s">
        <v>1383</v>
      </c>
      <c r="I122" s="123" t="s">
        <v>1399</v>
      </c>
      <c r="J122" s="123"/>
      <c r="K122" s="123" t="str">
        <f>IF(ISNA(VLOOKUP(I122,限定アイテム!C:E,3,FALSE)),"",VLOOKUP(I122,限定アイテム!C:E,3,FALSE))</f>
        <v/>
      </c>
      <c r="L122" s="123"/>
      <c r="M122" s="123"/>
    </row>
    <row r="123" spans="1:13" hidden="1" outlineLevel="1">
      <c r="A123" s="119">
        <v>122</v>
      </c>
      <c r="B123" s="120" t="s">
        <v>2042</v>
      </c>
      <c r="C123" s="120"/>
      <c r="D123" s="120"/>
      <c r="E123" s="120"/>
      <c r="F123" s="123">
        <v>23</v>
      </c>
      <c r="G123" s="123" t="s">
        <v>1376</v>
      </c>
      <c r="H123" s="123" t="s">
        <v>1384</v>
      </c>
      <c r="I123" s="123" t="s">
        <v>1400</v>
      </c>
      <c r="J123" s="123"/>
      <c r="K123" s="123" t="str">
        <f>IF(ISNA(VLOOKUP(I123,限定アイテム!C:E,3,FALSE)),"",VLOOKUP(I123,限定アイテム!C:E,3,FALSE))</f>
        <v/>
      </c>
      <c r="L123" s="123"/>
      <c r="M123" s="123"/>
    </row>
    <row r="124" spans="1:13" hidden="1" outlineLevel="1">
      <c r="A124" s="119">
        <v>123</v>
      </c>
      <c r="B124" s="120" t="s">
        <v>2042</v>
      </c>
      <c r="C124" s="120"/>
      <c r="D124" s="120"/>
      <c r="E124" s="120"/>
      <c r="F124" s="123">
        <v>24</v>
      </c>
      <c r="G124" s="123" t="s">
        <v>1376</v>
      </c>
      <c r="H124" s="123" t="s">
        <v>1384</v>
      </c>
      <c r="I124" s="123" t="s">
        <v>1401</v>
      </c>
      <c r="J124" s="123"/>
      <c r="K124" s="123" t="str">
        <f>IF(ISNA(VLOOKUP(I124,限定アイテム!C:E,3,FALSE)),"",VLOOKUP(I124,限定アイテム!C:E,3,FALSE))</f>
        <v/>
      </c>
      <c r="L124" s="123"/>
      <c r="M124" s="123"/>
    </row>
    <row r="125" spans="1:13" hidden="1" outlineLevel="1">
      <c r="A125" s="119">
        <v>124</v>
      </c>
      <c r="B125" s="120" t="s">
        <v>2042</v>
      </c>
      <c r="C125" s="120"/>
      <c r="D125" s="120"/>
      <c r="E125" s="120"/>
      <c r="F125" s="123">
        <v>25</v>
      </c>
      <c r="G125" s="123" t="s">
        <v>1376</v>
      </c>
      <c r="H125" s="123" t="s">
        <v>1384</v>
      </c>
      <c r="I125" s="123" t="s">
        <v>1402</v>
      </c>
      <c r="J125" s="123"/>
      <c r="K125" s="123" t="str">
        <f>IF(ISNA(VLOOKUP(I125,限定アイテム!C:E,3,FALSE)),"",VLOOKUP(I125,限定アイテム!C:E,3,FALSE))</f>
        <v/>
      </c>
      <c r="L125" s="123"/>
      <c r="M125" s="123"/>
    </row>
    <row r="126" spans="1:13" hidden="1" outlineLevel="1">
      <c r="A126" s="119">
        <v>125</v>
      </c>
      <c r="B126" s="120" t="s">
        <v>2042</v>
      </c>
      <c r="C126" s="120"/>
      <c r="D126" s="120"/>
      <c r="E126" s="120"/>
      <c r="F126" s="123">
        <v>26</v>
      </c>
      <c r="G126" s="123" t="s">
        <v>1376</v>
      </c>
      <c r="H126" s="123" t="s">
        <v>1384</v>
      </c>
      <c r="I126" s="123" t="s">
        <v>1403</v>
      </c>
      <c r="J126" s="123"/>
      <c r="K126" s="123" t="str">
        <f>IF(ISNA(VLOOKUP(I126,限定アイテム!C:E,3,FALSE)),"",VLOOKUP(I126,限定アイテム!C:E,3,FALSE))</f>
        <v/>
      </c>
      <c r="L126" s="123"/>
      <c r="M126" s="123"/>
    </row>
    <row r="127" spans="1:13" hidden="1" outlineLevel="1">
      <c r="A127" s="119">
        <v>126</v>
      </c>
      <c r="B127" s="120" t="s">
        <v>2042</v>
      </c>
      <c r="C127" s="120"/>
      <c r="D127" s="120"/>
      <c r="E127" s="120"/>
      <c r="F127" s="123">
        <v>27</v>
      </c>
      <c r="G127" s="123" t="s">
        <v>1376</v>
      </c>
      <c r="H127" s="123" t="s">
        <v>1384</v>
      </c>
      <c r="I127" s="123" t="s">
        <v>1404</v>
      </c>
      <c r="J127" s="123"/>
      <c r="K127" s="123" t="str">
        <f>IF(ISNA(VLOOKUP(I127,限定アイテム!C:E,3,FALSE)),"",VLOOKUP(I127,限定アイテム!C:E,3,FALSE))</f>
        <v/>
      </c>
      <c r="L127" s="123"/>
      <c r="M127" s="123"/>
    </row>
    <row r="128" spans="1:13" hidden="1" outlineLevel="1">
      <c r="A128" s="119">
        <v>127</v>
      </c>
      <c r="B128" s="120" t="s">
        <v>2042</v>
      </c>
      <c r="C128" s="120"/>
      <c r="D128" s="120"/>
      <c r="E128" s="120"/>
      <c r="F128" s="123">
        <v>28</v>
      </c>
      <c r="G128" s="123" t="s">
        <v>1376</v>
      </c>
      <c r="H128" s="123" t="s">
        <v>1384</v>
      </c>
      <c r="I128" s="123" t="s">
        <v>1405</v>
      </c>
      <c r="J128" s="123"/>
      <c r="K128" s="123" t="str">
        <f>IF(ISNA(VLOOKUP(I128,限定アイテム!C:E,3,FALSE)),"",VLOOKUP(I128,限定アイテム!C:E,3,FALSE))</f>
        <v/>
      </c>
      <c r="L128" s="123"/>
      <c r="M128" s="123"/>
    </row>
    <row r="129" spans="1:13" hidden="1" outlineLevel="1">
      <c r="A129" s="119">
        <v>128</v>
      </c>
      <c r="B129" s="120" t="s">
        <v>2042</v>
      </c>
      <c r="C129" s="120"/>
      <c r="D129" s="120"/>
      <c r="E129" s="120"/>
      <c r="F129" s="123">
        <v>29</v>
      </c>
      <c r="G129" s="123" t="s">
        <v>1376</v>
      </c>
      <c r="H129" s="123" t="s">
        <v>1384</v>
      </c>
      <c r="I129" s="123" t="s">
        <v>1406</v>
      </c>
      <c r="J129" s="123"/>
      <c r="K129" s="123" t="str">
        <f>IF(ISNA(VLOOKUP(I129,限定アイテム!C:E,3,FALSE)),"",VLOOKUP(I129,限定アイテム!C:E,3,FALSE))</f>
        <v>草津温泉</v>
      </c>
      <c r="L129" s="123"/>
      <c r="M129" s="123"/>
    </row>
    <row r="130" spans="1:13" hidden="1" outlineLevel="1">
      <c r="A130" s="119">
        <v>129</v>
      </c>
      <c r="B130" s="120" t="s">
        <v>2042</v>
      </c>
      <c r="C130" s="120"/>
      <c r="D130" s="120"/>
      <c r="E130" s="120"/>
      <c r="F130" s="123">
        <v>30</v>
      </c>
      <c r="G130" s="123" t="s">
        <v>1376</v>
      </c>
      <c r="H130" s="123" t="s">
        <v>1384</v>
      </c>
      <c r="I130" s="123" t="s">
        <v>1407</v>
      </c>
      <c r="J130" s="123"/>
      <c r="K130" s="123" t="str">
        <f>IF(ISNA(VLOOKUP(I130,限定アイテム!C:E,3,FALSE)),"",VLOOKUP(I130,限定アイテム!C:E,3,FALSE))</f>
        <v/>
      </c>
      <c r="L130" s="123"/>
      <c r="M130" s="123"/>
    </row>
    <row r="131" spans="1:13" hidden="1" outlineLevel="1">
      <c r="A131" s="119">
        <v>130</v>
      </c>
      <c r="B131" s="120" t="s">
        <v>2042</v>
      </c>
      <c r="C131" s="120"/>
      <c r="D131" s="120"/>
      <c r="E131" s="120"/>
      <c r="F131" s="123">
        <v>31</v>
      </c>
      <c r="G131" s="123" t="s">
        <v>1376</v>
      </c>
      <c r="H131" s="123" t="s">
        <v>1384</v>
      </c>
      <c r="I131" s="123" t="s">
        <v>833</v>
      </c>
      <c r="J131" s="123"/>
      <c r="K131" s="123" t="str">
        <f>IF(ISNA(VLOOKUP(I131,限定アイテム!C:E,3,FALSE)),"",VLOOKUP(I131,限定アイテム!C:E,3,FALSE))</f>
        <v/>
      </c>
      <c r="L131" s="123"/>
      <c r="M131" s="123"/>
    </row>
    <row r="132" spans="1:13" hidden="1" outlineLevel="1">
      <c r="A132" s="119">
        <v>131</v>
      </c>
      <c r="B132" s="120" t="s">
        <v>2042</v>
      </c>
      <c r="C132" s="120"/>
      <c r="D132" s="120"/>
      <c r="E132" s="120"/>
      <c r="F132" s="123">
        <v>32</v>
      </c>
      <c r="G132" s="123" t="s">
        <v>1376</v>
      </c>
      <c r="H132" s="123" t="s">
        <v>1384</v>
      </c>
      <c r="I132" s="123" t="s">
        <v>1408</v>
      </c>
      <c r="J132" s="123"/>
      <c r="K132" s="123" t="str">
        <f>IF(ISNA(VLOOKUP(I132,限定アイテム!C:E,3,FALSE)),"",VLOOKUP(I132,限定アイテム!C:E,3,FALSE))</f>
        <v/>
      </c>
      <c r="L132" s="123"/>
      <c r="M132" s="123"/>
    </row>
    <row r="133" spans="1:13" hidden="1" outlineLevel="1">
      <c r="A133" s="119">
        <v>132</v>
      </c>
      <c r="B133" s="120" t="s">
        <v>2042</v>
      </c>
      <c r="C133" s="120"/>
      <c r="D133" s="120"/>
      <c r="E133" s="120"/>
      <c r="F133" s="123">
        <v>33</v>
      </c>
      <c r="G133" s="123" t="s">
        <v>1376</v>
      </c>
      <c r="H133" s="123" t="s">
        <v>1384</v>
      </c>
      <c r="I133" s="123" t="s">
        <v>1409</v>
      </c>
      <c r="J133" s="123"/>
      <c r="K133" s="123" t="str">
        <f>IF(ISNA(VLOOKUP(I133,限定アイテム!C:E,3,FALSE)),"",VLOOKUP(I133,限定アイテム!C:E,3,FALSE))</f>
        <v>とら</v>
      </c>
      <c r="L133" s="123"/>
      <c r="M133" s="123"/>
    </row>
    <row r="134" spans="1:13" hidden="1" outlineLevel="1">
      <c r="A134" s="119">
        <v>133</v>
      </c>
      <c r="B134" s="120" t="s">
        <v>2042</v>
      </c>
      <c r="C134" s="120"/>
      <c r="D134" s="120"/>
      <c r="E134" s="120"/>
      <c r="F134" s="123">
        <v>34</v>
      </c>
      <c r="G134" s="123" t="s">
        <v>1376</v>
      </c>
      <c r="H134" s="123" t="s">
        <v>1384</v>
      </c>
      <c r="I134" s="123" t="s">
        <v>1410</v>
      </c>
      <c r="J134" s="123"/>
      <c r="K134" s="123" t="str">
        <f>IF(ISNA(VLOOKUP(I134,限定アイテム!C:E,3,FALSE)),"",VLOOKUP(I134,限定アイテム!C:E,3,FALSE))</f>
        <v/>
      </c>
      <c r="L134" s="123"/>
      <c r="M134" s="123"/>
    </row>
    <row r="135" spans="1:13" hidden="1" outlineLevel="1">
      <c r="A135" s="119">
        <v>134</v>
      </c>
      <c r="B135" s="120" t="s">
        <v>2042</v>
      </c>
      <c r="C135" s="120"/>
      <c r="D135" s="120"/>
      <c r="E135" s="120"/>
      <c r="F135" s="123">
        <v>35</v>
      </c>
      <c r="G135" s="123" t="s">
        <v>1377</v>
      </c>
      <c r="H135" s="123" t="s">
        <v>1385</v>
      </c>
      <c r="I135" s="123" t="s">
        <v>1411</v>
      </c>
      <c r="J135" s="123"/>
      <c r="K135" s="123" t="str">
        <f>IF(ISNA(VLOOKUP(I135,限定アイテム!C:E,3,FALSE)),"",VLOOKUP(I135,限定アイテム!C:E,3,FALSE))</f>
        <v/>
      </c>
      <c r="L135" s="123"/>
      <c r="M135" s="123"/>
    </row>
    <row r="136" spans="1:13" hidden="1" outlineLevel="1">
      <c r="A136" s="119">
        <v>135</v>
      </c>
      <c r="B136" s="120" t="s">
        <v>2042</v>
      </c>
      <c r="C136" s="120"/>
      <c r="D136" s="120"/>
      <c r="E136" s="120"/>
      <c r="F136" s="123">
        <v>36</v>
      </c>
      <c r="G136" s="123" t="s">
        <v>1377</v>
      </c>
      <c r="H136" s="123" t="s">
        <v>1385</v>
      </c>
      <c r="I136" s="123" t="s">
        <v>1412</v>
      </c>
      <c r="J136" s="123"/>
      <c r="K136" s="123" t="str">
        <f>IF(ISNA(VLOOKUP(I136,限定アイテム!C:E,3,FALSE)),"",VLOOKUP(I136,限定アイテム!C:E,3,FALSE))</f>
        <v/>
      </c>
      <c r="L136" s="123"/>
      <c r="M136" s="123"/>
    </row>
    <row r="137" spans="1:13" hidden="1" outlineLevel="1">
      <c r="A137" s="119">
        <v>136</v>
      </c>
      <c r="B137" s="120" t="s">
        <v>2042</v>
      </c>
      <c r="C137" s="120"/>
      <c r="D137" s="120"/>
      <c r="E137" s="120"/>
      <c r="F137" s="123">
        <v>37</v>
      </c>
      <c r="G137" s="123" t="s">
        <v>1377</v>
      </c>
      <c r="H137" s="123" t="s">
        <v>1385</v>
      </c>
      <c r="I137" s="123" t="s">
        <v>1413</v>
      </c>
      <c r="J137" s="123"/>
      <c r="K137" s="123" t="str">
        <f>IF(ISNA(VLOOKUP(I137,限定アイテム!C:E,3,FALSE)),"",VLOOKUP(I137,限定アイテム!C:E,3,FALSE))</f>
        <v/>
      </c>
      <c r="L137" s="123"/>
      <c r="M137" s="123"/>
    </row>
    <row r="138" spans="1:13" hidden="1" outlineLevel="1">
      <c r="A138" s="119">
        <v>137</v>
      </c>
      <c r="B138" s="120" t="s">
        <v>2042</v>
      </c>
      <c r="C138" s="120"/>
      <c r="D138" s="120"/>
      <c r="E138" s="120"/>
      <c r="F138" s="123">
        <v>38</v>
      </c>
      <c r="G138" s="123" t="s">
        <v>1377</v>
      </c>
      <c r="H138" s="123" t="s">
        <v>1385</v>
      </c>
      <c r="I138" s="123" t="s">
        <v>1414</v>
      </c>
      <c r="J138" s="123"/>
      <c r="K138" s="123" t="str">
        <f>IF(ISNA(VLOOKUP(I138,限定アイテム!C:E,3,FALSE)),"",VLOOKUP(I138,限定アイテム!C:E,3,FALSE))</f>
        <v/>
      </c>
      <c r="L138" s="123"/>
      <c r="M138" s="123"/>
    </row>
    <row r="139" spans="1:13" hidden="1" outlineLevel="1">
      <c r="A139" s="119">
        <v>138</v>
      </c>
      <c r="B139" s="120" t="s">
        <v>2042</v>
      </c>
      <c r="C139" s="120"/>
      <c r="D139" s="120"/>
      <c r="E139" s="120"/>
      <c r="F139" s="123">
        <v>39</v>
      </c>
      <c r="G139" s="123" t="s">
        <v>1377</v>
      </c>
      <c r="H139" s="123" t="s">
        <v>1385</v>
      </c>
      <c r="I139" s="123" t="s">
        <v>1415</v>
      </c>
      <c r="J139" s="123"/>
      <c r="K139" s="123" t="str">
        <f>IF(ISNA(VLOOKUP(I139,限定アイテム!C:E,3,FALSE)),"",VLOOKUP(I139,限定アイテム!C:E,3,FALSE))</f>
        <v/>
      </c>
      <c r="L139" s="123"/>
      <c r="M139" s="123"/>
    </row>
    <row r="140" spans="1:13" hidden="1" outlineLevel="1">
      <c r="A140" s="119">
        <v>139</v>
      </c>
      <c r="B140" s="120" t="s">
        <v>2042</v>
      </c>
      <c r="C140" s="120"/>
      <c r="D140" s="120"/>
      <c r="E140" s="120"/>
      <c r="F140" s="123">
        <v>40</v>
      </c>
      <c r="G140" s="123" t="s">
        <v>1377</v>
      </c>
      <c r="H140" s="123" t="s">
        <v>1385</v>
      </c>
      <c r="I140" s="123" t="s">
        <v>1416</v>
      </c>
      <c r="J140" s="123"/>
      <c r="K140" s="123" t="str">
        <f>IF(ISNA(VLOOKUP(I140,限定アイテム!C:E,3,FALSE)),"",VLOOKUP(I140,限定アイテム!C:E,3,FALSE))</f>
        <v/>
      </c>
      <c r="L140" s="123"/>
      <c r="M140" s="123"/>
    </row>
    <row r="141" spans="1:13" hidden="1" outlineLevel="1">
      <c r="A141" s="119">
        <v>140</v>
      </c>
      <c r="B141" s="120" t="s">
        <v>2042</v>
      </c>
      <c r="C141" s="120"/>
      <c r="D141" s="120"/>
      <c r="E141" s="120"/>
      <c r="F141" s="123">
        <v>41</v>
      </c>
      <c r="G141" s="123" t="s">
        <v>1377</v>
      </c>
      <c r="H141" s="123" t="s">
        <v>1385</v>
      </c>
      <c r="I141" s="123" t="s">
        <v>1417</v>
      </c>
      <c r="J141" s="123"/>
      <c r="K141" s="123" t="str">
        <f>IF(ISNA(VLOOKUP(I141,限定アイテム!C:E,3,FALSE)),"",VLOOKUP(I141,限定アイテム!C:E,3,FALSE))</f>
        <v/>
      </c>
      <c r="L141" s="123"/>
      <c r="M141" s="123"/>
    </row>
    <row r="142" spans="1:13" hidden="1" outlineLevel="1">
      <c r="A142" s="119">
        <v>141</v>
      </c>
      <c r="B142" s="120" t="s">
        <v>2042</v>
      </c>
      <c r="C142" s="120"/>
      <c r="D142" s="120"/>
      <c r="E142" s="120"/>
      <c r="F142" s="123">
        <v>42</v>
      </c>
      <c r="G142" s="123" t="s">
        <v>1377</v>
      </c>
      <c r="H142" s="123" t="s">
        <v>1385</v>
      </c>
      <c r="I142" s="123" t="s">
        <v>1418</v>
      </c>
      <c r="J142" s="123"/>
      <c r="K142" s="123" t="str">
        <f>IF(ISNA(VLOOKUP(I142,限定アイテム!C:E,3,FALSE)),"",VLOOKUP(I142,限定アイテム!C:E,3,FALSE))</f>
        <v/>
      </c>
      <c r="L142" s="123"/>
      <c r="M142" s="123"/>
    </row>
    <row r="143" spans="1:13" hidden="1" outlineLevel="1">
      <c r="A143" s="119">
        <v>142</v>
      </c>
      <c r="B143" s="120" t="s">
        <v>2042</v>
      </c>
      <c r="C143" s="120"/>
      <c r="D143" s="120"/>
      <c r="E143" s="120"/>
      <c r="F143" s="123">
        <v>43</v>
      </c>
      <c r="G143" s="123" t="s">
        <v>1377</v>
      </c>
      <c r="H143" s="123" t="s">
        <v>1385</v>
      </c>
      <c r="I143" s="123" t="s">
        <v>1419</v>
      </c>
      <c r="J143" s="123"/>
      <c r="K143" s="123" t="str">
        <f>IF(ISNA(VLOOKUP(I143,限定アイテム!C:E,3,FALSE)),"",VLOOKUP(I143,限定アイテム!C:E,3,FALSE))</f>
        <v/>
      </c>
      <c r="L143" s="123"/>
      <c r="M143" s="123"/>
    </row>
    <row r="144" spans="1:13" hidden="1" outlineLevel="1">
      <c r="A144" s="119">
        <v>143</v>
      </c>
      <c r="B144" s="120" t="s">
        <v>2042</v>
      </c>
      <c r="C144" s="120"/>
      <c r="D144" s="120"/>
      <c r="E144" s="120"/>
      <c r="F144" s="123">
        <v>44</v>
      </c>
      <c r="G144" s="123" t="s">
        <v>1377</v>
      </c>
      <c r="H144" s="123" t="s">
        <v>1385</v>
      </c>
      <c r="I144" s="123" t="s">
        <v>1420</v>
      </c>
      <c r="J144" s="123"/>
      <c r="K144" s="123" t="str">
        <f>IF(ISNA(VLOOKUP(I144,限定アイテム!C:E,3,FALSE)),"",VLOOKUP(I144,限定アイテム!C:E,3,FALSE))</f>
        <v/>
      </c>
      <c r="L144" s="123"/>
      <c r="M144" s="123"/>
    </row>
    <row r="145" spans="1:13" hidden="1" outlineLevel="1">
      <c r="A145" s="119">
        <v>144</v>
      </c>
      <c r="B145" s="120" t="s">
        <v>2042</v>
      </c>
      <c r="C145" s="120"/>
      <c r="D145" s="120"/>
      <c r="E145" s="120"/>
      <c r="F145" s="123">
        <v>45</v>
      </c>
      <c r="G145" s="123" t="s">
        <v>1377</v>
      </c>
      <c r="H145" s="123" t="s">
        <v>1385</v>
      </c>
      <c r="I145" s="123" t="s">
        <v>1421</v>
      </c>
      <c r="J145" s="123"/>
      <c r="K145" s="123" t="str">
        <f>IF(ISNA(VLOOKUP(I145,限定アイテム!C:E,3,FALSE)),"",VLOOKUP(I145,限定アイテム!C:E,3,FALSE))</f>
        <v/>
      </c>
      <c r="L145" s="123"/>
      <c r="M145" s="123"/>
    </row>
    <row r="146" spans="1:13" hidden="1" outlineLevel="1">
      <c r="A146" s="119">
        <v>145</v>
      </c>
      <c r="B146" s="120" t="s">
        <v>2042</v>
      </c>
      <c r="C146" s="120"/>
      <c r="D146" s="120"/>
      <c r="E146" s="120"/>
      <c r="F146" s="123">
        <v>46</v>
      </c>
      <c r="G146" s="123" t="s">
        <v>1377</v>
      </c>
      <c r="H146" s="123" t="s">
        <v>1385</v>
      </c>
      <c r="I146" s="123" t="s">
        <v>1422</v>
      </c>
      <c r="J146" s="123"/>
      <c r="K146" s="123" t="str">
        <f>IF(ISNA(VLOOKUP(I146,限定アイテム!C:E,3,FALSE)),"",VLOOKUP(I146,限定アイテム!C:E,3,FALSE))</f>
        <v/>
      </c>
      <c r="L146" s="123"/>
      <c r="M146" s="123"/>
    </row>
    <row r="147" spans="1:13" hidden="1" outlineLevel="1">
      <c r="A147" s="119">
        <v>146</v>
      </c>
      <c r="B147" s="120" t="s">
        <v>2042</v>
      </c>
      <c r="C147" s="120"/>
      <c r="D147" s="120"/>
      <c r="E147" s="120"/>
      <c r="F147" s="123">
        <v>47</v>
      </c>
      <c r="G147" s="123" t="s">
        <v>1377</v>
      </c>
      <c r="H147" s="123" t="s">
        <v>1385</v>
      </c>
      <c r="I147" s="123" t="s">
        <v>1423</v>
      </c>
      <c r="J147" s="123"/>
      <c r="K147" s="123" t="str">
        <f>IF(ISNA(VLOOKUP(I147,限定アイテム!C:E,3,FALSE)),"",VLOOKUP(I147,限定アイテム!C:E,3,FALSE))</f>
        <v/>
      </c>
      <c r="L147" s="123"/>
      <c r="M147" s="123"/>
    </row>
    <row r="148" spans="1:13" hidden="1" outlineLevel="1">
      <c r="A148" s="119">
        <v>147</v>
      </c>
      <c r="B148" s="120" t="s">
        <v>2042</v>
      </c>
      <c r="C148" s="120"/>
      <c r="D148" s="120"/>
      <c r="E148" s="120"/>
      <c r="F148" s="123">
        <v>48</v>
      </c>
      <c r="G148" s="123" t="s">
        <v>1377</v>
      </c>
      <c r="H148" s="123" t="s">
        <v>1385</v>
      </c>
      <c r="I148" s="123" t="s">
        <v>1424</v>
      </c>
      <c r="J148" s="123"/>
      <c r="K148" s="123" t="str">
        <f>IF(ISNA(VLOOKUP(I148,限定アイテム!C:E,3,FALSE)),"",VLOOKUP(I148,限定アイテム!C:E,3,FALSE))</f>
        <v/>
      </c>
      <c r="L148" s="123"/>
      <c r="M148" s="123"/>
    </row>
    <row r="149" spans="1:13" hidden="1" outlineLevel="1">
      <c r="A149" s="119">
        <v>148</v>
      </c>
      <c r="B149" s="120" t="s">
        <v>2042</v>
      </c>
      <c r="C149" s="120"/>
      <c r="D149" s="120"/>
      <c r="E149" s="120"/>
      <c r="F149" s="123">
        <v>49</v>
      </c>
      <c r="G149" s="123" t="s">
        <v>1377</v>
      </c>
      <c r="H149" s="123" t="s">
        <v>1385</v>
      </c>
      <c r="I149" s="123" t="s">
        <v>834</v>
      </c>
      <c r="J149" s="123"/>
      <c r="K149" s="123" t="str">
        <f>IF(ISNA(VLOOKUP(I149,限定アイテム!C:E,3,FALSE)),"",VLOOKUP(I149,限定アイテム!C:E,3,FALSE))</f>
        <v>時の鐘</v>
      </c>
      <c r="L149" s="123"/>
      <c r="M149" s="123"/>
    </row>
    <row r="150" spans="1:13" hidden="1" outlineLevel="1">
      <c r="A150" s="119">
        <v>149</v>
      </c>
      <c r="B150" s="120" t="s">
        <v>2042</v>
      </c>
      <c r="C150" s="120"/>
      <c r="D150" s="120"/>
      <c r="E150" s="120"/>
      <c r="F150" s="123">
        <v>50</v>
      </c>
      <c r="G150" s="123" t="s">
        <v>1377</v>
      </c>
      <c r="H150" s="123" t="s">
        <v>1385</v>
      </c>
      <c r="I150" s="123" t="s">
        <v>1425</v>
      </c>
      <c r="J150" s="123"/>
      <c r="K150" s="123" t="str">
        <f>IF(ISNA(VLOOKUP(I150,限定アイテム!C:E,3,FALSE)),"",VLOOKUP(I150,限定アイテム!C:E,3,FALSE))</f>
        <v/>
      </c>
      <c r="L150" s="123"/>
      <c r="M150" s="123"/>
    </row>
    <row r="151" spans="1:13" hidden="1" outlineLevel="1">
      <c r="A151" s="119">
        <v>150</v>
      </c>
      <c r="B151" s="120" t="s">
        <v>2042</v>
      </c>
      <c r="C151" s="120"/>
      <c r="D151" s="120"/>
      <c r="E151" s="120"/>
      <c r="F151" s="123">
        <v>51</v>
      </c>
      <c r="G151" s="123" t="s">
        <v>1377</v>
      </c>
      <c r="H151" s="123" t="s">
        <v>1385</v>
      </c>
      <c r="I151" s="123" t="s">
        <v>1426</v>
      </c>
      <c r="J151" s="123"/>
      <c r="K151" s="123" t="str">
        <f>IF(ISNA(VLOOKUP(I151,限定アイテム!C:E,3,FALSE)),"",VLOOKUP(I151,限定アイテム!C:E,3,FALSE))</f>
        <v/>
      </c>
      <c r="L151" s="123"/>
      <c r="M151" s="123"/>
    </row>
    <row r="152" spans="1:13" hidden="1" outlineLevel="1">
      <c r="A152" s="119">
        <v>151</v>
      </c>
      <c r="B152" s="120" t="s">
        <v>2042</v>
      </c>
      <c r="C152" s="120"/>
      <c r="D152" s="120"/>
      <c r="E152" s="120"/>
      <c r="F152" s="123">
        <v>52</v>
      </c>
      <c r="G152" s="123" t="s">
        <v>1377</v>
      </c>
      <c r="H152" s="123" t="s">
        <v>1385</v>
      </c>
      <c r="I152" s="123" t="s">
        <v>1427</v>
      </c>
      <c r="J152" s="123"/>
      <c r="K152" s="123" t="str">
        <f>IF(ISNA(VLOOKUP(I152,限定アイテム!C:E,3,FALSE)),"",VLOOKUP(I152,限定アイテム!C:E,3,FALSE))</f>
        <v/>
      </c>
      <c r="L152" s="123"/>
      <c r="M152" s="123"/>
    </row>
    <row r="153" spans="1:13" hidden="1" outlineLevel="1">
      <c r="A153" s="119">
        <v>152</v>
      </c>
      <c r="B153" s="120" t="s">
        <v>2042</v>
      </c>
      <c r="C153" s="120"/>
      <c r="D153" s="120"/>
      <c r="E153" s="120"/>
      <c r="F153" s="123">
        <v>53</v>
      </c>
      <c r="G153" s="123" t="s">
        <v>1377</v>
      </c>
      <c r="H153" s="123" t="s">
        <v>1385</v>
      </c>
      <c r="I153" s="123" t="s">
        <v>1428</v>
      </c>
      <c r="J153" s="123"/>
      <c r="K153" s="123" t="str">
        <f>IF(ISNA(VLOOKUP(I153,限定アイテム!C:E,3,FALSE)),"",VLOOKUP(I153,限定アイテム!C:E,3,FALSE))</f>
        <v/>
      </c>
      <c r="L153" s="123"/>
      <c r="M153" s="123"/>
    </row>
    <row r="154" spans="1:13" hidden="1" outlineLevel="1">
      <c r="A154" s="119">
        <v>153</v>
      </c>
      <c r="B154" s="120" t="s">
        <v>2042</v>
      </c>
      <c r="C154" s="120"/>
      <c r="D154" s="120"/>
      <c r="E154" s="120"/>
      <c r="F154" s="123">
        <v>54</v>
      </c>
      <c r="G154" s="123" t="s">
        <v>1378</v>
      </c>
      <c r="H154" s="123" t="s">
        <v>1382</v>
      </c>
      <c r="I154" s="123" t="s">
        <v>835</v>
      </c>
      <c r="J154" s="123"/>
      <c r="K154" s="123" t="str">
        <f>IF(ISNA(VLOOKUP(I154,限定アイテム!C:E,3,FALSE)),"",VLOOKUP(I154,限定アイテム!C:E,3,FALSE))</f>
        <v/>
      </c>
      <c r="L154" s="123"/>
      <c r="M154" s="123"/>
    </row>
    <row r="155" spans="1:13" hidden="1" outlineLevel="1">
      <c r="A155" s="119">
        <v>154</v>
      </c>
      <c r="B155" s="120" t="s">
        <v>2042</v>
      </c>
      <c r="C155" s="120"/>
      <c r="D155" s="120"/>
      <c r="E155" s="120"/>
      <c r="F155" s="123">
        <v>55</v>
      </c>
      <c r="G155" s="123" t="s">
        <v>1378</v>
      </c>
      <c r="H155" s="123" t="s">
        <v>1382</v>
      </c>
      <c r="I155" s="123" t="s">
        <v>1429</v>
      </c>
      <c r="J155" s="123"/>
      <c r="K155" s="123" t="str">
        <f>IF(ISNA(VLOOKUP(I155,限定アイテム!C:E,3,FALSE)),"",VLOOKUP(I155,限定アイテム!C:E,3,FALSE))</f>
        <v/>
      </c>
      <c r="L155" s="123"/>
      <c r="M155" s="123"/>
    </row>
    <row r="156" spans="1:13" hidden="1" outlineLevel="1">
      <c r="A156" s="119">
        <v>155</v>
      </c>
      <c r="B156" s="120" t="s">
        <v>2042</v>
      </c>
      <c r="C156" s="120"/>
      <c r="D156" s="120"/>
      <c r="E156" s="120"/>
      <c r="F156" s="123">
        <v>56</v>
      </c>
      <c r="G156" s="123" t="s">
        <v>1378</v>
      </c>
      <c r="H156" s="123" t="s">
        <v>1382</v>
      </c>
      <c r="I156" s="123" t="s">
        <v>1430</v>
      </c>
      <c r="J156" s="123"/>
      <c r="K156" s="123" t="str">
        <f>IF(ISNA(VLOOKUP(I156,限定アイテム!C:E,3,FALSE)),"",VLOOKUP(I156,限定アイテム!C:E,3,FALSE))</f>
        <v/>
      </c>
      <c r="L156" s="123"/>
      <c r="M156" s="123"/>
    </row>
    <row r="157" spans="1:13" hidden="1" outlineLevel="1">
      <c r="A157" s="119">
        <v>156</v>
      </c>
      <c r="B157" s="120" t="s">
        <v>2042</v>
      </c>
      <c r="C157" s="120"/>
      <c r="D157" s="120"/>
      <c r="E157" s="120"/>
      <c r="F157" s="123">
        <v>57</v>
      </c>
      <c r="G157" s="123" t="s">
        <v>1378</v>
      </c>
      <c r="H157" s="123" t="s">
        <v>1382</v>
      </c>
      <c r="I157" s="123" t="s">
        <v>1431</v>
      </c>
      <c r="J157" s="123"/>
      <c r="K157" s="123" t="str">
        <f>IF(ISNA(VLOOKUP(I157,限定アイテム!C:E,3,FALSE)),"",VLOOKUP(I157,限定アイテム!C:E,3,FALSE))</f>
        <v/>
      </c>
      <c r="L157" s="123"/>
      <c r="M157" s="123"/>
    </row>
    <row r="158" spans="1:13" hidden="1" outlineLevel="1">
      <c r="A158" s="119">
        <v>157</v>
      </c>
      <c r="B158" s="120" t="s">
        <v>2042</v>
      </c>
      <c r="C158" s="120"/>
      <c r="D158" s="120"/>
      <c r="E158" s="120"/>
      <c r="F158" s="123">
        <v>58</v>
      </c>
      <c r="G158" s="123" t="s">
        <v>1378</v>
      </c>
      <c r="H158" s="123" t="s">
        <v>1382</v>
      </c>
      <c r="I158" s="123" t="s">
        <v>1432</v>
      </c>
      <c r="J158" s="123"/>
      <c r="K158" s="123" t="str">
        <f>IF(ISNA(VLOOKUP(I158,限定アイテム!C:E,3,FALSE)),"",VLOOKUP(I158,限定アイテム!C:E,3,FALSE))</f>
        <v/>
      </c>
      <c r="L158" s="123"/>
      <c r="M158" s="123"/>
    </row>
    <row r="159" spans="1:13" hidden="1" outlineLevel="1">
      <c r="A159" s="119">
        <v>158</v>
      </c>
      <c r="B159" s="120" t="s">
        <v>2042</v>
      </c>
      <c r="C159" s="120"/>
      <c r="D159" s="120"/>
      <c r="E159" s="120"/>
      <c r="F159" s="123">
        <v>59</v>
      </c>
      <c r="G159" s="123" t="s">
        <v>1378</v>
      </c>
      <c r="H159" s="123" t="s">
        <v>1382</v>
      </c>
      <c r="I159" s="123" t="s">
        <v>1433</v>
      </c>
      <c r="J159" s="123"/>
      <c r="K159" s="123" t="str">
        <f>IF(ISNA(VLOOKUP(I159,限定アイテム!C:E,3,FALSE)),"",VLOOKUP(I159,限定アイテム!C:E,3,FALSE))</f>
        <v/>
      </c>
      <c r="L159" s="123"/>
      <c r="M159" s="123"/>
    </row>
    <row r="160" spans="1:13" hidden="1" outlineLevel="1">
      <c r="A160" s="119">
        <v>159</v>
      </c>
      <c r="B160" s="120" t="s">
        <v>2042</v>
      </c>
      <c r="C160" s="120"/>
      <c r="D160" s="120"/>
      <c r="E160" s="120"/>
      <c r="F160" s="123">
        <v>60</v>
      </c>
      <c r="G160" s="123" t="s">
        <v>1378</v>
      </c>
      <c r="H160" s="123" t="s">
        <v>1382</v>
      </c>
      <c r="I160" s="123" t="s">
        <v>1434</v>
      </c>
      <c r="J160" s="123"/>
      <c r="K160" s="123" t="str">
        <f>IF(ISNA(VLOOKUP(I160,限定アイテム!C:E,3,FALSE)),"",VLOOKUP(I160,限定アイテム!C:E,3,FALSE))</f>
        <v/>
      </c>
      <c r="L160" s="123"/>
      <c r="M160" s="123"/>
    </row>
    <row r="161" spans="1:13" hidden="1" outlineLevel="1">
      <c r="A161" s="119">
        <v>160</v>
      </c>
      <c r="B161" s="120" t="s">
        <v>2042</v>
      </c>
      <c r="C161" s="120"/>
      <c r="D161" s="120"/>
      <c r="E161" s="120"/>
      <c r="F161" s="123">
        <v>61</v>
      </c>
      <c r="G161" s="123" t="s">
        <v>1378</v>
      </c>
      <c r="H161" s="123" t="s">
        <v>1382</v>
      </c>
      <c r="I161" s="123" t="s">
        <v>1435</v>
      </c>
      <c r="J161" s="123"/>
      <c r="K161" s="123" t="str">
        <f>IF(ISNA(VLOOKUP(I161,限定アイテム!C:E,3,FALSE)),"",VLOOKUP(I161,限定アイテム!C:E,3,FALSE))</f>
        <v/>
      </c>
      <c r="L161" s="123"/>
      <c r="M161" s="123"/>
    </row>
    <row r="162" spans="1:13" hidden="1" outlineLevel="1">
      <c r="A162" s="119">
        <v>161</v>
      </c>
      <c r="B162" s="120" t="s">
        <v>2042</v>
      </c>
      <c r="C162" s="120"/>
      <c r="D162" s="120"/>
      <c r="E162" s="120"/>
      <c r="F162" s="123">
        <v>62</v>
      </c>
      <c r="G162" s="123" t="s">
        <v>1378</v>
      </c>
      <c r="H162" s="123" t="s">
        <v>1382</v>
      </c>
      <c r="I162" s="123" t="s">
        <v>1436</v>
      </c>
      <c r="J162" s="123"/>
      <c r="K162" s="123" t="str">
        <f>IF(ISNA(VLOOKUP(I162,限定アイテム!C:E,3,FALSE)),"",VLOOKUP(I162,限定アイテム!C:E,3,FALSE))</f>
        <v/>
      </c>
      <c r="L162" s="123"/>
      <c r="M162" s="123"/>
    </row>
    <row r="163" spans="1:13" hidden="1" outlineLevel="1">
      <c r="A163" s="119">
        <v>162</v>
      </c>
      <c r="B163" s="120" t="s">
        <v>2042</v>
      </c>
      <c r="C163" s="120"/>
      <c r="D163" s="120"/>
      <c r="E163" s="120"/>
      <c r="F163" s="123">
        <v>63</v>
      </c>
      <c r="G163" s="123" t="s">
        <v>1378</v>
      </c>
      <c r="H163" s="123" t="s">
        <v>1382</v>
      </c>
      <c r="I163" s="123" t="s">
        <v>1437</v>
      </c>
      <c r="J163" s="123"/>
      <c r="K163" s="123" t="str">
        <f>IF(ISNA(VLOOKUP(I163,限定アイテム!C:E,3,FALSE)),"",VLOOKUP(I163,限定アイテム!C:E,3,FALSE))</f>
        <v/>
      </c>
      <c r="L163" s="123"/>
      <c r="M163" s="123"/>
    </row>
    <row r="164" spans="1:13" hidden="1" outlineLevel="1">
      <c r="A164" s="119">
        <v>163</v>
      </c>
      <c r="B164" s="120" t="s">
        <v>2042</v>
      </c>
      <c r="C164" s="120"/>
      <c r="D164" s="120"/>
      <c r="E164" s="120"/>
      <c r="F164" s="123">
        <v>64</v>
      </c>
      <c r="G164" s="123" t="s">
        <v>1378</v>
      </c>
      <c r="H164" s="123" t="s">
        <v>1382</v>
      </c>
      <c r="I164" s="123" t="s">
        <v>1438</v>
      </c>
      <c r="J164" s="123"/>
      <c r="K164" s="123" t="str">
        <f>IF(ISNA(VLOOKUP(I164,限定アイテム!C:E,3,FALSE)),"",VLOOKUP(I164,限定アイテム!C:E,3,FALSE))</f>
        <v/>
      </c>
      <c r="L164" s="123"/>
      <c r="M164" s="123"/>
    </row>
    <row r="165" spans="1:13" hidden="1" outlineLevel="1">
      <c r="A165" s="119">
        <v>164</v>
      </c>
      <c r="B165" s="120" t="s">
        <v>2042</v>
      </c>
      <c r="C165" s="120"/>
      <c r="D165" s="120"/>
      <c r="E165" s="120"/>
      <c r="F165" s="123">
        <v>65</v>
      </c>
      <c r="G165" s="123" t="s">
        <v>1378</v>
      </c>
      <c r="H165" s="123" t="s">
        <v>1382</v>
      </c>
      <c r="I165" s="123" t="s">
        <v>1439</v>
      </c>
      <c r="J165" s="123"/>
      <c r="K165" s="123" t="str">
        <f>IF(ISNA(VLOOKUP(I165,限定アイテム!C:E,3,FALSE)),"",VLOOKUP(I165,限定アイテム!C:E,3,FALSE))</f>
        <v/>
      </c>
      <c r="L165" s="123"/>
      <c r="M165" s="123"/>
    </row>
    <row r="166" spans="1:13" hidden="1" outlineLevel="1">
      <c r="A166" s="119">
        <v>165</v>
      </c>
      <c r="B166" s="120" t="s">
        <v>2042</v>
      </c>
      <c r="C166" s="120"/>
      <c r="D166" s="120"/>
      <c r="E166" s="120"/>
      <c r="F166" s="123">
        <v>66</v>
      </c>
      <c r="G166" s="123" t="s">
        <v>1378</v>
      </c>
      <c r="H166" s="123" t="s">
        <v>1382</v>
      </c>
      <c r="I166" s="123" t="s">
        <v>1440</v>
      </c>
      <c r="J166" s="123"/>
      <c r="K166" s="123" t="str">
        <f>IF(ISNA(VLOOKUP(I166,限定アイテム!C:E,3,FALSE)),"",VLOOKUP(I166,限定アイテム!C:E,3,FALSE))</f>
        <v/>
      </c>
      <c r="L166" s="123"/>
      <c r="M166" s="123"/>
    </row>
    <row r="167" spans="1:13" hidden="1" outlineLevel="1">
      <c r="A167" s="119">
        <v>166</v>
      </c>
      <c r="B167" s="120" t="s">
        <v>2042</v>
      </c>
      <c r="C167" s="120"/>
      <c r="D167" s="120"/>
      <c r="E167" s="120"/>
      <c r="F167" s="123">
        <v>67</v>
      </c>
      <c r="G167" s="123" t="s">
        <v>1378</v>
      </c>
      <c r="H167" s="123" t="s">
        <v>1382</v>
      </c>
      <c r="I167" s="123" t="s">
        <v>1441</v>
      </c>
      <c r="J167" s="123"/>
      <c r="K167" s="123" t="str">
        <f>IF(ISNA(VLOOKUP(I167,限定アイテム!C:E,3,FALSE)),"",VLOOKUP(I167,限定アイテム!C:E,3,FALSE))</f>
        <v/>
      </c>
      <c r="L167" s="123"/>
      <c r="M167" s="123"/>
    </row>
    <row r="168" spans="1:13" hidden="1" outlineLevel="1">
      <c r="A168" s="119">
        <v>167</v>
      </c>
      <c r="B168" s="120" t="s">
        <v>2042</v>
      </c>
      <c r="C168" s="120"/>
      <c r="D168" s="120"/>
      <c r="E168" s="120"/>
      <c r="F168" s="123">
        <v>68</v>
      </c>
      <c r="G168" s="123" t="s">
        <v>1378</v>
      </c>
      <c r="H168" s="123" t="s">
        <v>1382</v>
      </c>
      <c r="I168" s="123" t="s">
        <v>1442</v>
      </c>
      <c r="J168" s="123"/>
      <c r="K168" s="123" t="str">
        <f>IF(ISNA(VLOOKUP(I168,限定アイテム!C:E,3,FALSE)),"",VLOOKUP(I168,限定アイテム!C:E,3,FALSE))</f>
        <v/>
      </c>
      <c r="L168" s="123" t="s">
        <v>1632</v>
      </c>
      <c r="M168" s="123"/>
    </row>
    <row r="169" spans="1:13" hidden="1" outlineLevel="1">
      <c r="A169" s="119">
        <v>168</v>
      </c>
      <c r="B169" s="120" t="s">
        <v>2042</v>
      </c>
      <c r="C169" s="120"/>
      <c r="D169" s="120"/>
      <c r="E169" s="120"/>
      <c r="F169" s="123">
        <v>69</v>
      </c>
      <c r="G169" s="123" t="s">
        <v>1378</v>
      </c>
      <c r="H169" s="123" t="s">
        <v>1386</v>
      </c>
      <c r="I169" s="123" t="s">
        <v>1443</v>
      </c>
      <c r="J169" s="123"/>
      <c r="K169" s="123" t="str">
        <f>IF(ISNA(VLOOKUP(I169,限定アイテム!C:E,3,FALSE)),"",VLOOKUP(I169,限定アイテム!C:E,3,FALSE))</f>
        <v/>
      </c>
      <c r="L169" s="123"/>
      <c r="M169" s="123"/>
    </row>
    <row r="170" spans="1:13" hidden="1" outlineLevel="1">
      <c r="A170" s="119">
        <v>169</v>
      </c>
      <c r="B170" s="120" t="s">
        <v>2042</v>
      </c>
      <c r="C170" s="120"/>
      <c r="D170" s="120"/>
      <c r="E170" s="120"/>
      <c r="F170" s="123">
        <v>70</v>
      </c>
      <c r="G170" s="123" t="s">
        <v>1378</v>
      </c>
      <c r="H170" s="123" t="s">
        <v>1386</v>
      </c>
      <c r="I170" s="123" t="s">
        <v>1444</v>
      </c>
      <c r="J170" s="123"/>
      <c r="K170" s="123" t="str">
        <f>IF(ISNA(VLOOKUP(I170,限定アイテム!C:E,3,FALSE)),"",VLOOKUP(I170,限定アイテム!C:E,3,FALSE))</f>
        <v/>
      </c>
      <c r="L170" s="123"/>
      <c r="M170" s="123"/>
    </row>
    <row r="171" spans="1:13" hidden="1" outlineLevel="1">
      <c r="A171" s="119">
        <v>170</v>
      </c>
      <c r="B171" s="120" t="s">
        <v>2042</v>
      </c>
      <c r="C171" s="120"/>
      <c r="D171" s="120"/>
      <c r="E171" s="120"/>
      <c r="F171" s="123">
        <v>71</v>
      </c>
      <c r="G171" s="123" t="s">
        <v>1378</v>
      </c>
      <c r="H171" s="123" t="s">
        <v>1386</v>
      </c>
      <c r="I171" s="123" t="s">
        <v>1445</v>
      </c>
      <c r="J171" s="123"/>
      <c r="K171" s="123" t="str">
        <f>IF(ISNA(VLOOKUP(I171,限定アイテム!C:E,3,FALSE)),"",VLOOKUP(I171,限定アイテム!C:E,3,FALSE))</f>
        <v/>
      </c>
      <c r="L171" s="123"/>
      <c r="M171" s="123"/>
    </row>
    <row r="172" spans="1:13" hidden="1" outlineLevel="1">
      <c r="A172" s="119">
        <v>171</v>
      </c>
      <c r="B172" s="120" t="s">
        <v>2042</v>
      </c>
      <c r="C172" s="120"/>
      <c r="D172" s="120"/>
      <c r="E172" s="120"/>
      <c r="F172" s="123">
        <v>72</v>
      </c>
      <c r="G172" s="123" t="s">
        <v>1378</v>
      </c>
      <c r="H172" s="123" t="s">
        <v>1386</v>
      </c>
      <c r="I172" s="123" t="s">
        <v>1446</v>
      </c>
      <c r="J172" s="123"/>
      <c r="K172" s="123" t="str">
        <f>IF(ISNA(VLOOKUP(I172,限定アイテム!C:E,3,FALSE)),"",VLOOKUP(I172,限定アイテム!C:E,3,FALSE))</f>
        <v>牧場</v>
      </c>
      <c r="L172" s="123"/>
      <c r="M172" s="123"/>
    </row>
    <row r="173" spans="1:13" hidden="1" outlineLevel="1">
      <c r="A173" s="119">
        <v>172</v>
      </c>
      <c r="B173" s="120" t="s">
        <v>2042</v>
      </c>
      <c r="C173" s="120"/>
      <c r="D173" s="120"/>
      <c r="E173" s="120"/>
      <c r="F173" s="123">
        <v>73</v>
      </c>
      <c r="G173" s="123" t="s">
        <v>1378</v>
      </c>
      <c r="H173" s="123" t="s">
        <v>1387</v>
      </c>
      <c r="I173" s="123" t="s">
        <v>1447</v>
      </c>
      <c r="J173" s="123"/>
      <c r="K173" s="123" t="str">
        <f>IF(ISNA(VLOOKUP(I173,限定アイテム!C:E,3,FALSE)),"",VLOOKUP(I173,限定アイテム!C:E,3,FALSE))</f>
        <v>シャチ</v>
      </c>
      <c r="L173" s="123"/>
      <c r="M173" s="123"/>
    </row>
    <row r="174" spans="1:13" hidden="1" outlineLevel="1">
      <c r="A174" s="119">
        <v>173</v>
      </c>
      <c r="B174" s="120" t="s">
        <v>2042</v>
      </c>
      <c r="C174" s="120"/>
      <c r="D174" s="120"/>
      <c r="E174" s="120"/>
      <c r="F174" s="123">
        <v>74</v>
      </c>
      <c r="G174" s="123" t="s">
        <v>1379</v>
      </c>
      <c r="H174" s="123" t="s">
        <v>1385</v>
      </c>
      <c r="I174" s="123" t="s">
        <v>1448</v>
      </c>
      <c r="J174" s="123"/>
      <c r="K174" s="123" t="str">
        <f>IF(ISNA(VLOOKUP(I174,限定アイテム!C:E,3,FALSE)),"",VLOOKUP(I174,限定アイテム!C:E,3,FALSE))</f>
        <v/>
      </c>
      <c r="L174" s="123"/>
      <c r="M174" s="123"/>
    </row>
    <row r="175" spans="1:13" hidden="1" outlineLevel="1">
      <c r="A175" s="119">
        <v>174</v>
      </c>
      <c r="B175" s="120" t="s">
        <v>2042</v>
      </c>
      <c r="C175" s="120"/>
      <c r="D175" s="120"/>
      <c r="E175" s="120"/>
      <c r="F175" s="123">
        <v>75</v>
      </c>
      <c r="G175" s="123" t="s">
        <v>1379</v>
      </c>
      <c r="H175" s="123" t="s">
        <v>1385</v>
      </c>
      <c r="I175" s="123" t="s">
        <v>1449</v>
      </c>
      <c r="J175" s="123"/>
      <c r="K175" s="123" t="str">
        <f>IF(ISNA(VLOOKUP(I175,限定アイテム!C:E,3,FALSE)),"",VLOOKUP(I175,限定アイテム!C:E,3,FALSE))</f>
        <v/>
      </c>
      <c r="L175" s="123"/>
      <c r="M175" s="123"/>
    </row>
    <row r="176" spans="1:13" hidden="1" outlineLevel="1">
      <c r="A176" s="119">
        <v>175</v>
      </c>
      <c r="B176" s="120" t="s">
        <v>2042</v>
      </c>
      <c r="C176" s="120"/>
      <c r="D176" s="120"/>
      <c r="E176" s="120"/>
      <c r="F176" s="123">
        <v>76</v>
      </c>
      <c r="G176" s="123" t="s">
        <v>1379</v>
      </c>
      <c r="H176" s="123" t="s">
        <v>1385</v>
      </c>
      <c r="I176" s="123" t="s">
        <v>1450</v>
      </c>
      <c r="J176" s="123"/>
      <c r="K176" s="123" t="str">
        <f>IF(ISNA(VLOOKUP(I176,限定アイテム!C:E,3,FALSE)),"",VLOOKUP(I176,限定アイテム!C:E,3,FALSE))</f>
        <v/>
      </c>
      <c r="L176" s="123"/>
      <c r="M176" s="123"/>
    </row>
    <row r="177" spans="1:13" hidden="1" outlineLevel="1">
      <c r="A177" s="119">
        <v>176</v>
      </c>
      <c r="B177" s="120" t="s">
        <v>2042</v>
      </c>
      <c r="C177" s="120"/>
      <c r="D177" s="120"/>
      <c r="E177" s="120"/>
      <c r="F177" s="123">
        <v>77</v>
      </c>
      <c r="G177" s="123" t="s">
        <v>1379</v>
      </c>
      <c r="H177" s="123" t="s">
        <v>1385</v>
      </c>
      <c r="I177" s="123" t="s">
        <v>1451</v>
      </c>
      <c r="J177" s="123"/>
      <c r="K177" s="123" t="str">
        <f>IF(ISNA(VLOOKUP(I177,限定アイテム!C:E,3,FALSE)),"",VLOOKUP(I177,限定アイテム!C:E,3,FALSE))</f>
        <v/>
      </c>
      <c r="L177" s="123"/>
      <c r="M177" s="123"/>
    </row>
    <row r="178" spans="1:13" hidden="1" outlineLevel="1">
      <c r="A178" s="119">
        <v>177</v>
      </c>
      <c r="B178" s="120" t="s">
        <v>2042</v>
      </c>
      <c r="C178" s="120"/>
      <c r="D178" s="120"/>
      <c r="E178" s="120"/>
      <c r="F178" s="123">
        <v>78</v>
      </c>
      <c r="G178" s="123" t="s">
        <v>1379</v>
      </c>
      <c r="H178" s="123" t="s">
        <v>1385</v>
      </c>
      <c r="I178" s="123" t="s">
        <v>1452</v>
      </c>
      <c r="J178" s="123"/>
      <c r="K178" s="123" t="str">
        <f>IF(ISNA(VLOOKUP(I178,限定アイテム!C:E,3,FALSE)),"",VLOOKUP(I178,限定アイテム!C:E,3,FALSE))</f>
        <v/>
      </c>
      <c r="L178" s="123"/>
      <c r="M178" s="123"/>
    </row>
    <row r="179" spans="1:13" hidden="1" outlineLevel="1">
      <c r="A179" s="119">
        <v>178</v>
      </c>
      <c r="B179" s="120" t="s">
        <v>2042</v>
      </c>
      <c r="C179" s="120"/>
      <c r="D179" s="120"/>
      <c r="E179" s="120"/>
      <c r="F179" s="123">
        <v>79</v>
      </c>
      <c r="G179" s="123" t="s">
        <v>1379</v>
      </c>
      <c r="H179" s="123" t="s">
        <v>1385</v>
      </c>
      <c r="I179" s="123" t="s">
        <v>1453</v>
      </c>
      <c r="J179" s="123"/>
      <c r="K179" s="123" t="str">
        <f>IF(ISNA(VLOOKUP(I179,限定アイテム!C:E,3,FALSE)),"",VLOOKUP(I179,限定アイテム!C:E,3,FALSE))</f>
        <v/>
      </c>
      <c r="L179" s="123"/>
      <c r="M179" s="123"/>
    </row>
    <row r="180" spans="1:13" hidden="1" outlineLevel="1">
      <c r="A180" s="119">
        <v>179</v>
      </c>
      <c r="B180" s="120" t="s">
        <v>2042</v>
      </c>
      <c r="C180" s="120"/>
      <c r="D180" s="120"/>
      <c r="E180" s="120"/>
      <c r="F180" s="123">
        <v>80</v>
      </c>
      <c r="G180" s="123" t="s">
        <v>1379</v>
      </c>
      <c r="H180" s="123" t="s">
        <v>1385</v>
      </c>
      <c r="I180" s="123" t="s">
        <v>1454</v>
      </c>
      <c r="J180" s="123"/>
      <c r="K180" s="123" t="str">
        <f>IF(ISNA(VLOOKUP(I180,限定アイテム!C:E,3,FALSE)),"",VLOOKUP(I180,限定アイテム!C:E,3,FALSE))</f>
        <v/>
      </c>
      <c r="L180" s="123"/>
      <c r="M180" s="123"/>
    </row>
    <row r="181" spans="1:13" hidden="1" outlineLevel="1">
      <c r="A181" s="119">
        <v>180</v>
      </c>
      <c r="B181" s="120" t="s">
        <v>2042</v>
      </c>
      <c r="C181" s="120"/>
      <c r="D181" s="120"/>
      <c r="E181" s="120"/>
      <c r="F181" s="123">
        <v>81</v>
      </c>
      <c r="G181" s="123" t="s">
        <v>1379</v>
      </c>
      <c r="H181" s="123" t="s">
        <v>1385</v>
      </c>
      <c r="I181" s="123" t="s">
        <v>1455</v>
      </c>
      <c r="J181" s="123"/>
      <c r="K181" s="123" t="str">
        <f>IF(ISNA(VLOOKUP(I181,限定アイテム!C:E,3,FALSE)),"",VLOOKUP(I181,限定アイテム!C:E,3,FALSE))</f>
        <v>浅草の雷門</v>
      </c>
      <c r="L181" s="123"/>
      <c r="M181" s="123"/>
    </row>
    <row r="182" spans="1:13" hidden="1" outlineLevel="1">
      <c r="A182" s="119">
        <v>181</v>
      </c>
      <c r="B182" s="120" t="s">
        <v>2042</v>
      </c>
      <c r="C182" s="120"/>
      <c r="D182" s="120"/>
      <c r="E182" s="120"/>
      <c r="F182" s="123">
        <v>82</v>
      </c>
      <c r="G182" s="123" t="s">
        <v>1379</v>
      </c>
      <c r="H182" s="123" t="s">
        <v>1385</v>
      </c>
      <c r="I182" s="123" t="s">
        <v>1456</v>
      </c>
      <c r="J182" s="123"/>
      <c r="K182" s="123" t="str">
        <f>IF(ISNA(VLOOKUP(I182,限定アイテム!C:E,3,FALSE)),"",VLOOKUP(I182,限定アイテム!C:E,3,FALSE))</f>
        <v/>
      </c>
      <c r="L182" s="123"/>
      <c r="M182" s="123"/>
    </row>
    <row r="183" spans="1:13" hidden="1" outlineLevel="1">
      <c r="A183" s="119">
        <v>182</v>
      </c>
      <c r="B183" s="120" t="s">
        <v>2042</v>
      </c>
      <c r="C183" s="120"/>
      <c r="D183" s="120"/>
      <c r="E183" s="120"/>
      <c r="F183" s="123">
        <v>83</v>
      </c>
      <c r="G183" s="123" t="s">
        <v>1379</v>
      </c>
      <c r="H183" s="123" t="s">
        <v>1385</v>
      </c>
      <c r="I183" s="123" t="s">
        <v>1457</v>
      </c>
      <c r="J183" s="123"/>
      <c r="K183" s="123" t="str">
        <f>IF(ISNA(VLOOKUP(I183,限定アイテム!C:E,3,FALSE)),"",VLOOKUP(I183,限定アイテム!C:E,3,FALSE))</f>
        <v/>
      </c>
      <c r="L183" s="123" t="s">
        <v>1516</v>
      </c>
      <c r="M183" s="123"/>
    </row>
    <row r="184" spans="1:13" hidden="1" outlineLevel="1">
      <c r="A184" s="119">
        <v>183</v>
      </c>
      <c r="B184" s="120" t="s">
        <v>2042</v>
      </c>
      <c r="C184" s="120"/>
      <c r="D184" s="120"/>
      <c r="E184" s="120"/>
      <c r="F184" s="123">
        <v>84</v>
      </c>
      <c r="G184" s="123" t="s">
        <v>1379</v>
      </c>
      <c r="H184" s="123" t="s">
        <v>1385</v>
      </c>
      <c r="I184" s="123" t="s">
        <v>1458</v>
      </c>
      <c r="J184" s="123"/>
      <c r="K184" s="123" t="str">
        <f>IF(ISNA(VLOOKUP(I184,限定アイテム!C:E,3,FALSE)),"",VLOOKUP(I184,限定アイテム!C:E,3,FALSE))</f>
        <v/>
      </c>
      <c r="L184" s="123"/>
      <c r="M184" s="123"/>
    </row>
    <row r="185" spans="1:13" hidden="1" outlineLevel="1">
      <c r="A185" s="119">
        <v>184</v>
      </c>
      <c r="B185" s="120" t="s">
        <v>2042</v>
      </c>
      <c r="C185" s="120"/>
      <c r="D185" s="120"/>
      <c r="E185" s="120"/>
      <c r="F185" s="123">
        <v>85</v>
      </c>
      <c r="G185" s="123" t="s">
        <v>1379</v>
      </c>
      <c r="H185" s="123" t="s">
        <v>1385</v>
      </c>
      <c r="I185" s="123" t="s">
        <v>1459</v>
      </c>
      <c r="J185" s="123"/>
      <c r="K185" s="123" t="str">
        <f>IF(ISNA(VLOOKUP(I185,限定アイテム!C:E,3,FALSE)),"",VLOOKUP(I185,限定アイテム!C:E,3,FALSE))</f>
        <v/>
      </c>
      <c r="L185" s="123"/>
      <c r="M185" s="123"/>
    </row>
    <row r="186" spans="1:13" hidden="1" outlineLevel="1">
      <c r="A186" s="119">
        <v>185</v>
      </c>
      <c r="B186" s="120" t="s">
        <v>2042</v>
      </c>
      <c r="C186" s="120"/>
      <c r="D186" s="120"/>
      <c r="E186" s="120"/>
      <c r="F186" s="123">
        <v>86</v>
      </c>
      <c r="G186" s="123" t="s">
        <v>1379</v>
      </c>
      <c r="H186" s="123" t="s">
        <v>1385</v>
      </c>
      <c r="I186" s="123" t="s">
        <v>1460</v>
      </c>
      <c r="J186" s="123"/>
      <c r="K186" s="123" t="str">
        <f>IF(ISNA(VLOOKUP(I186,限定アイテム!C:E,3,FALSE)),"",VLOOKUP(I186,限定アイテム!C:E,3,FALSE))</f>
        <v/>
      </c>
      <c r="L186" s="123"/>
      <c r="M186" s="123"/>
    </row>
    <row r="187" spans="1:13" hidden="1" outlineLevel="1">
      <c r="A187" s="119">
        <v>186</v>
      </c>
      <c r="B187" s="120" t="s">
        <v>2042</v>
      </c>
      <c r="C187" s="120"/>
      <c r="D187" s="120"/>
      <c r="E187" s="120"/>
      <c r="F187" s="123">
        <v>87</v>
      </c>
      <c r="G187" s="123" t="s">
        <v>1379</v>
      </c>
      <c r="H187" s="123" t="s">
        <v>1385</v>
      </c>
      <c r="I187" s="123" t="s">
        <v>1461</v>
      </c>
      <c r="J187" s="123"/>
      <c r="K187" s="123" t="str">
        <f>IF(ISNA(VLOOKUP(I187,限定アイテム!C:E,3,FALSE)),"",VLOOKUP(I187,限定アイテム!C:E,3,FALSE))</f>
        <v/>
      </c>
      <c r="L187" s="123"/>
      <c r="M187" s="123"/>
    </row>
    <row r="188" spans="1:13" hidden="1" outlineLevel="1">
      <c r="A188" s="119">
        <v>187</v>
      </c>
      <c r="B188" s="120" t="s">
        <v>2042</v>
      </c>
      <c r="C188" s="120"/>
      <c r="D188" s="120"/>
      <c r="E188" s="120"/>
      <c r="F188" s="123">
        <v>88</v>
      </c>
      <c r="G188" s="123" t="s">
        <v>1379</v>
      </c>
      <c r="H188" s="123" t="s">
        <v>1385</v>
      </c>
      <c r="I188" s="123" t="s">
        <v>1462</v>
      </c>
      <c r="J188" s="123"/>
      <c r="K188" s="123" t="str">
        <f>IF(ISNA(VLOOKUP(I188,限定アイテム!C:E,3,FALSE)),"",VLOOKUP(I188,限定アイテム!C:E,3,FALSE))</f>
        <v/>
      </c>
      <c r="L188" s="123"/>
      <c r="M188" s="123"/>
    </row>
    <row r="189" spans="1:13" hidden="1" outlineLevel="1">
      <c r="A189" s="119">
        <v>188</v>
      </c>
      <c r="B189" s="120" t="s">
        <v>2042</v>
      </c>
      <c r="C189" s="120"/>
      <c r="D189" s="120"/>
      <c r="E189" s="120"/>
      <c r="F189" s="123">
        <v>89</v>
      </c>
      <c r="G189" s="123" t="s">
        <v>1379</v>
      </c>
      <c r="H189" s="123" t="s">
        <v>1385</v>
      </c>
      <c r="I189" s="123" t="s">
        <v>1463</v>
      </c>
      <c r="J189" s="123"/>
      <c r="K189" s="123" t="str">
        <f>IF(ISNA(VLOOKUP(I189,限定アイテム!C:E,3,FALSE)),"",VLOOKUP(I189,限定アイテム!C:E,3,FALSE))</f>
        <v/>
      </c>
      <c r="L189" s="123"/>
      <c r="M189" s="123"/>
    </row>
    <row r="190" spans="1:13" hidden="1" outlineLevel="1">
      <c r="A190" s="119">
        <v>189</v>
      </c>
      <c r="B190" s="120" t="s">
        <v>2042</v>
      </c>
      <c r="C190" s="120"/>
      <c r="D190" s="120"/>
      <c r="E190" s="120"/>
      <c r="F190" s="123">
        <v>90</v>
      </c>
      <c r="G190" s="123" t="s">
        <v>1379</v>
      </c>
      <c r="H190" s="123" t="s">
        <v>1385</v>
      </c>
      <c r="I190" s="123" t="s">
        <v>1464</v>
      </c>
      <c r="J190" s="123"/>
      <c r="K190" s="123" t="str">
        <f>IF(ISNA(VLOOKUP(I190,限定アイテム!C:E,3,FALSE)),"",VLOOKUP(I190,限定アイテム!C:E,3,FALSE))</f>
        <v/>
      </c>
      <c r="L190" s="123"/>
      <c r="M190" s="123"/>
    </row>
    <row r="191" spans="1:13" hidden="1" outlineLevel="1">
      <c r="A191" s="119">
        <v>190</v>
      </c>
      <c r="B191" s="120" t="s">
        <v>2042</v>
      </c>
      <c r="C191" s="120"/>
      <c r="D191" s="120"/>
      <c r="E191" s="120"/>
      <c r="F191" s="123">
        <v>91</v>
      </c>
      <c r="G191" s="123" t="s">
        <v>1379</v>
      </c>
      <c r="H191" s="123" t="s">
        <v>1385</v>
      </c>
      <c r="I191" s="123" t="s">
        <v>1465</v>
      </c>
      <c r="J191" s="123"/>
      <c r="K191" s="123" t="str">
        <f>IF(ISNA(VLOOKUP(I191,限定アイテム!C:E,3,FALSE)),"",VLOOKUP(I191,限定アイテム!C:E,3,FALSE))</f>
        <v/>
      </c>
      <c r="L191" s="123"/>
      <c r="M191" s="123"/>
    </row>
    <row r="192" spans="1:13" hidden="1" outlineLevel="1">
      <c r="A192" s="119">
        <v>191</v>
      </c>
      <c r="B192" s="120" t="s">
        <v>2042</v>
      </c>
      <c r="C192" s="120"/>
      <c r="D192" s="120"/>
      <c r="E192" s="120"/>
      <c r="F192" s="123">
        <v>92</v>
      </c>
      <c r="G192" s="123" t="s">
        <v>1379</v>
      </c>
      <c r="H192" s="123" t="s">
        <v>1385</v>
      </c>
      <c r="I192" s="123" t="s">
        <v>1466</v>
      </c>
      <c r="J192" s="123"/>
      <c r="K192" s="123" t="str">
        <f>IF(ISNA(VLOOKUP(I192,限定アイテム!C:E,3,FALSE)),"",VLOOKUP(I192,限定アイテム!C:E,3,FALSE))</f>
        <v/>
      </c>
      <c r="L192" s="123"/>
      <c r="M192" s="123"/>
    </row>
    <row r="193" spans="1:13" hidden="1" outlineLevel="1">
      <c r="A193" s="119">
        <v>192</v>
      </c>
      <c r="B193" s="120" t="s">
        <v>2042</v>
      </c>
      <c r="C193" s="120"/>
      <c r="D193" s="120"/>
      <c r="E193" s="120"/>
      <c r="F193" s="123">
        <v>93</v>
      </c>
      <c r="G193" s="123" t="s">
        <v>1379</v>
      </c>
      <c r="H193" s="123" t="s">
        <v>1385</v>
      </c>
      <c r="I193" s="123" t="s">
        <v>1467</v>
      </c>
      <c r="J193" s="123"/>
      <c r="K193" s="123" t="str">
        <f>IF(ISNA(VLOOKUP(I193,限定アイテム!C:E,3,FALSE)),"",VLOOKUP(I193,限定アイテム!C:E,3,FALSE))</f>
        <v/>
      </c>
      <c r="L193" s="123"/>
      <c r="M193" s="123"/>
    </row>
    <row r="194" spans="1:13" hidden="1" outlineLevel="1">
      <c r="A194" s="119">
        <v>193</v>
      </c>
      <c r="B194" s="120" t="s">
        <v>2042</v>
      </c>
      <c r="C194" s="120"/>
      <c r="D194" s="120"/>
      <c r="E194" s="120"/>
      <c r="F194" s="123">
        <v>94</v>
      </c>
      <c r="G194" s="123" t="s">
        <v>1379</v>
      </c>
      <c r="H194" s="123" t="s">
        <v>1385</v>
      </c>
      <c r="I194" s="123" t="s">
        <v>1510</v>
      </c>
      <c r="J194" s="123"/>
      <c r="K194" s="123" t="str">
        <f>IF(ISNA(VLOOKUP(I194,限定アイテム!C:E,3,FALSE)),"",VLOOKUP(I194,限定アイテム!C:E,3,FALSE))</f>
        <v/>
      </c>
      <c r="L194" s="123" t="s">
        <v>1515</v>
      </c>
      <c r="M194" s="123"/>
    </row>
    <row r="195" spans="1:13" hidden="1" outlineLevel="1">
      <c r="A195" s="119">
        <v>194</v>
      </c>
      <c r="B195" s="120" t="s">
        <v>2042</v>
      </c>
      <c r="C195" s="120"/>
      <c r="D195" s="120"/>
      <c r="E195" s="120"/>
      <c r="F195" s="123">
        <v>95</v>
      </c>
      <c r="G195" s="123" t="s">
        <v>1379</v>
      </c>
      <c r="H195" s="123" t="s">
        <v>1385</v>
      </c>
      <c r="I195" s="123" t="s">
        <v>1468</v>
      </c>
      <c r="J195" s="123"/>
      <c r="K195" s="123" t="str">
        <f>IF(ISNA(VLOOKUP(I195,限定アイテム!C:E,3,FALSE)),"",VLOOKUP(I195,限定アイテム!C:E,3,FALSE))</f>
        <v/>
      </c>
      <c r="L195" s="123"/>
      <c r="M195" s="123"/>
    </row>
    <row r="196" spans="1:13" hidden="1" outlineLevel="1">
      <c r="A196" s="119">
        <v>195</v>
      </c>
      <c r="B196" s="120" t="s">
        <v>2042</v>
      </c>
      <c r="C196" s="120"/>
      <c r="D196" s="120"/>
      <c r="E196" s="120"/>
      <c r="F196" s="123">
        <v>96</v>
      </c>
      <c r="G196" s="123" t="s">
        <v>1379</v>
      </c>
      <c r="H196" s="123" t="s">
        <v>1385</v>
      </c>
      <c r="I196" s="123" t="s">
        <v>1469</v>
      </c>
      <c r="J196" s="123"/>
      <c r="K196" s="123" t="str">
        <f>IF(ISNA(VLOOKUP(I196,限定アイテム!C:E,3,FALSE)),"",VLOOKUP(I196,限定アイテム!C:E,3,FALSE))</f>
        <v/>
      </c>
      <c r="L196" s="123"/>
      <c r="M196" s="123"/>
    </row>
    <row r="197" spans="1:13" hidden="1" outlineLevel="1">
      <c r="A197" s="119">
        <v>196</v>
      </c>
      <c r="B197" s="120" t="s">
        <v>2042</v>
      </c>
      <c r="C197" s="120"/>
      <c r="D197" s="120"/>
      <c r="E197" s="120"/>
      <c r="F197" s="123">
        <v>97</v>
      </c>
      <c r="G197" s="123" t="s">
        <v>1379</v>
      </c>
      <c r="H197" s="123" t="s">
        <v>1385</v>
      </c>
      <c r="I197" s="123" t="s">
        <v>1470</v>
      </c>
      <c r="J197" s="123"/>
      <c r="K197" s="123" t="str">
        <f>IF(ISNA(VLOOKUP(I197,限定アイテム!C:E,3,FALSE)),"",VLOOKUP(I197,限定アイテム!C:E,3,FALSE))</f>
        <v/>
      </c>
      <c r="L197" s="123"/>
      <c r="M197" s="123"/>
    </row>
    <row r="198" spans="1:13" hidden="1" outlineLevel="1">
      <c r="A198" s="119">
        <v>197</v>
      </c>
      <c r="B198" s="120" t="s">
        <v>2042</v>
      </c>
      <c r="C198" s="120"/>
      <c r="D198" s="120"/>
      <c r="E198" s="120"/>
      <c r="F198" s="123">
        <v>98</v>
      </c>
      <c r="G198" s="123" t="s">
        <v>1379</v>
      </c>
      <c r="H198" s="123" t="s">
        <v>1385</v>
      </c>
      <c r="I198" s="123" t="s">
        <v>1471</v>
      </c>
      <c r="J198" s="123"/>
      <c r="K198" s="123" t="str">
        <f>IF(ISNA(VLOOKUP(I198,限定アイテム!C:E,3,FALSE)),"",VLOOKUP(I198,限定アイテム!C:E,3,FALSE))</f>
        <v/>
      </c>
      <c r="L198" s="123"/>
      <c r="M198" s="123"/>
    </row>
    <row r="199" spans="1:13" hidden="1" outlineLevel="1">
      <c r="A199" s="119">
        <v>198</v>
      </c>
      <c r="B199" s="120" t="s">
        <v>2042</v>
      </c>
      <c r="C199" s="120"/>
      <c r="D199" s="120"/>
      <c r="E199" s="120"/>
      <c r="F199" s="123">
        <v>99</v>
      </c>
      <c r="G199" s="123" t="s">
        <v>1379</v>
      </c>
      <c r="H199" s="123" t="s">
        <v>1385</v>
      </c>
      <c r="I199" s="123" t="s">
        <v>1472</v>
      </c>
      <c r="J199" s="123"/>
      <c r="K199" s="123" t="str">
        <f>IF(ISNA(VLOOKUP(I199,限定アイテム!C:E,3,FALSE)),"",VLOOKUP(I199,限定アイテム!C:E,3,FALSE))</f>
        <v/>
      </c>
      <c r="L199" s="123"/>
      <c r="M199" s="123"/>
    </row>
    <row r="200" spans="1:13" hidden="1" outlineLevel="1">
      <c r="A200" s="119">
        <v>199</v>
      </c>
      <c r="B200" s="120" t="s">
        <v>2042</v>
      </c>
      <c r="C200" s="120"/>
      <c r="D200" s="120"/>
      <c r="E200" s="120"/>
      <c r="F200" s="123">
        <v>100</v>
      </c>
      <c r="G200" s="123" t="s">
        <v>1379</v>
      </c>
      <c r="H200" s="123" t="s">
        <v>1385</v>
      </c>
      <c r="I200" s="123" t="s">
        <v>1473</v>
      </c>
      <c r="J200" s="123"/>
      <c r="K200" s="123" t="str">
        <f>IF(ISNA(VLOOKUP(I200,限定アイテム!C:E,3,FALSE)),"",VLOOKUP(I200,限定アイテム!C:E,3,FALSE))</f>
        <v/>
      </c>
      <c r="L200" s="123" t="s">
        <v>1520</v>
      </c>
      <c r="M200" s="123"/>
    </row>
    <row r="201" spans="1:13" hidden="1" outlineLevel="1">
      <c r="A201" s="119">
        <v>200</v>
      </c>
      <c r="B201" s="120" t="s">
        <v>2042</v>
      </c>
      <c r="C201" s="120"/>
      <c r="D201" s="120"/>
      <c r="E201" s="120"/>
      <c r="F201" s="123">
        <v>101</v>
      </c>
      <c r="G201" s="123" t="s">
        <v>1379</v>
      </c>
      <c r="H201" s="123" t="s">
        <v>1385</v>
      </c>
      <c r="I201" s="123" t="s">
        <v>1474</v>
      </c>
      <c r="J201" s="123"/>
      <c r="K201" s="123" t="str">
        <f>IF(ISNA(VLOOKUP(I201,限定アイテム!C:E,3,FALSE)),"",VLOOKUP(I201,限定アイテム!C:E,3,FALSE))</f>
        <v/>
      </c>
      <c r="L201" s="123" t="s">
        <v>1519</v>
      </c>
      <c r="M201" s="123"/>
    </row>
    <row r="202" spans="1:13" hidden="1" outlineLevel="1">
      <c r="A202" s="119">
        <v>201</v>
      </c>
      <c r="B202" s="120" t="s">
        <v>2042</v>
      </c>
      <c r="C202" s="120"/>
      <c r="D202" s="120"/>
      <c r="E202" s="120"/>
      <c r="F202" s="123">
        <v>102</v>
      </c>
      <c r="G202" s="123" t="s">
        <v>1379</v>
      </c>
      <c r="H202" s="123" t="s">
        <v>1385</v>
      </c>
      <c r="I202" s="123" t="s">
        <v>1475</v>
      </c>
      <c r="J202" s="123"/>
      <c r="K202" s="123" t="str">
        <f>IF(ISNA(VLOOKUP(I202,限定アイテム!C:E,3,FALSE)),"",VLOOKUP(I202,限定アイテム!C:E,3,FALSE))</f>
        <v/>
      </c>
      <c r="L202" s="123"/>
      <c r="M202" s="123"/>
    </row>
    <row r="203" spans="1:13" hidden="1" outlineLevel="1">
      <c r="A203" s="119">
        <v>202</v>
      </c>
      <c r="B203" s="120" t="s">
        <v>2042</v>
      </c>
      <c r="C203" s="120"/>
      <c r="D203" s="120"/>
      <c r="E203" s="120"/>
      <c r="F203" s="123">
        <v>103</v>
      </c>
      <c r="G203" s="123" t="s">
        <v>1379</v>
      </c>
      <c r="H203" s="123" t="s">
        <v>1385</v>
      </c>
      <c r="I203" s="123" t="s">
        <v>1476</v>
      </c>
      <c r="J203" s="123"/>
      <c r="K203" s="123" t="str">
        <f>IF(ISNA(VLOOKUP(I203,限定アイテム!C:E,3,FALSE)),"",VLOOKUP(I203,限定アイテム!C:E,3,FALSE))</f>
        <v/>
      </c>
      <c r="L203" s="123"/>
      <c r="M203" s="123"/>
    </row>
    <row r="204" spans="1:13" hidden="1" outlineLevel="1">
      <c r="A204" s="119">
        <v>203</v>
      </c>
      <c r="B204" s="120" t="s">
        <v>2042</v>
      </c>
      <c r="C204" s="120"/>
      <c r="D204" s="120"/>
      <c r="E204" s="120"/>
      <c r="F204" s="123">
        <v>104</v>
      </c>
      <c r="G204" s="123" t="s">
        <v>1379</v>
      </c>
      <c r="H204" s="123" t="s">
        <v>1385</v>
      </c>
      <c r="I204" s="123" t="s">
        <v>1477</v>
      </c>
      <c r="J204" s="123"/>
      <c r="K204" s="123" t="str">
        <f>IF(ISNA(VLOOKUP(I204,限定アイテム!C:E,3,FALSE)),"",VLOOKUP(I204,限定アイテム!C:E,3,FALSE))</f>
        <v/>
      </c>
      <c r="L204" s="123" t="s">
        <v>1518</v>
      </c>
      <c r="M204" s="123"/>
    </row>
    <row r="205" spans="1:13" hidden="1" outlineLevel="1">
      <c r="A205" s="119">
        <v>204</v>
      </c>
      <c r="B205" s="120" t="s">
        <v>2042</v>
      </c>
      <c r="C205" s="120"/>
      <c r="D205" s="120"/>
      <c r="E205" s="120"/>
      <c r="F205" s="123">
        <v>105</v>
      </c>
      <c r="G205" s="123" t="s">
        <v>1379</v>
      </c>
      <c r="H205" s="123" t="s">
        <v>1385</v>
      </c>
      <c r="I205" s="123" t="s">
        <v>1478</v>
      </c>
      <c r="J205" s="123"/>
      <c r="K205" s="123" t="str">
        <f>IF(ISNA(VLOOKUP(I205,限定アイテム!C:E,3,FALSE)),"",VLOOKUP(I205,限定アイテム!C:E,3,FALSE))</f>
        <v/>
      </c>
      <c r="L205" s="123"/>
      <c r="M205" s="123"/>
    </row>
    <row r="206" spans="1:13" hidden="1" outlineLevel="1">
      <c r="A206" s="119">
        <v>205</v>
      </c>
      <c r="B206" s="120" t="s">
        <v>2042</v>
      </c>
      <c r="C206" s="120"/>
      <c r="D206" s="120"/>
      <c r="E206" s="120"/>
      <c r="F206" s="123">
        <v>106</v>
      </c>
      <c r="G206" s="123" t="s">
        <v>1379</v>
      </c>
      <c r="H206" s="123" t="s">
        <v>1385</v>
      </c>
      <c r="I206" s="123" t="s">
        <v>1479</v>
      </c>
      <c r="J206" s="123"/>
      <c r="K206" s="123" t="str">
        <f>IF(ISNA(VLOOKUP(I206,限定アイテム!C:E,3,FALSE)),"",VLOOKUP(I206,限定アイテム!C:E,3,FALSE))</f>
        <v/>
      </c>
      <c r="L206" s="123" t="s">
        <v>1518</v>
      </c>
      <c r="M206" s="123"/>
    </row>
    <row r="207" spans="1:13" ht="13.5" hidden="1" customHeight="1" outlineLevel="1">
      <c r="A207" s="119">
        <v>206</v>
      </c>
      <c r="B207" s="120" t="s">
        <v>2042</v>
      </c>
      <c r="C207" s="120"/>
      <c r="D207" s="120"/>
      <c r="E207" s="120"/>
      <c r="F207" s="123">
        <v>107</v>
      </c>
      <c r="G207" s="123" t="s">
        <v>1379</v>
      </c>
      <c r="H207" s="123" t="s">
        <v>1385</v>
      </c>
      <c r="I207" s="123" t="s">
        <v>1480</v>
      </c>
      <c r="J207" s="123"/>
      <c r="K207" s="123" t="str">
        <f>IF(ISNA(VLOOKUP(I207,限定アイテム!C:E,3,FALSE)),"",VLOOKUP(I207,限定アイテム!C:E,3,FALSE))</f>
        <v/>
      </c>
      <c r="L207" s="123" t="s">
        <v>1518</v>
      </c>
      <c r="M207" s="123"/>
    </row>
    <row r="208" spans="1:13" ht="13.5" hidden="1" customHeight="1" outlineLevel="1">
      <c r="A208" s="119">
        <v>207</v>
      </c>
      <c r="B208" s="120" t="s">
        <v>2042</v>
      </c>
      <c r="C208" s="120"/>
      <c r="D208" s="120"/>
      <c r="E208" s="120"/>
      <c r="F208" s="123">
        <v>108</v>
      </c>
      <c r="G208" s="123" t="s">
        <v>1379</v>
      </c>
      <c r="H208" s="123" t="s">
        <v>1385</v>
      </c>
      <c r="I208" s="123" t="s">
        <v>1481</v>
      </c>
      <c r="J208" s="123"/>
      <c r="K208" s="123" t="str">
        <f>IF(ISNA(VLOOKUP(I208,限定アイテム!C:E,3,FALSE)),"",VLOOKUP(I208,限定アイテム!C:E,3,FALSE))</f>
        <v/>
      </c>
      <c r="L208" s="123" t="s">
        <v>1519</v>
      </c>
      <c r="M208" s="123"/>
    </row>
    <row r="209" spans="1:13" hidden="1" outlineLevel="1">
      <c r="A209" s="119">
        <v>208</v>
      </c>
      <c r="B209" s="120" t="s">
        <v>2042</v>
      </c>
      <c r="C209" s="120"/>
      <c r="D209" s="120"/>
      <c r="E209" s="120"/>
      <c r="F209" s="123">
        <v>109</v>
      </c>
      <c r="G209" s="123" t="s">
        <v>1379</v>
      </c>
      <c r="H209" s="123" t="s">
        <v>1385</v>
      </c>
      <c r="I209" s="123" t="s">
        <v>1482</v>
      </c>
      <c r="J209" s="123"/>
      <c r="K209" s="123" t="str">
        <f>IF(ISNA(VLOOKUP(I209,限定アイテム!C:E,3,FALSE)),"",VLOOKUP(I209,限定アイテム!C:E,3,FALSE))</f>
        <v/>
      </c>
      <c r="L209" s="123"/>
      <c r="M209" s="123"/>
    </row>
    <row r="210" spans="1:13" hidden="1" outlineLevel="1">
      <c r="A210" s="119">
        <v>209</v>
      </c>
      <c r="B210" s="120" t="s">
        <v>2042</v>
      </c>
      <c r="C210" s="120"/>
      <c r="D210" s="120"/>
      <c r="E210" s="120"/>
      <c r="F210" s="123">
        <v>110</v>
      </c>
      <c r="G210" s="123" t="s">
        <v>1379</v>
      </c>
      <c r="H210" s="123" t="s">
        <v>1385</v>
      </c>
      <c r="I210" s="123" t="s">
        <v>1483</v>
      </c>
      <c r="J210" s="123"/>
      <c r="K210" s="123" t="str">
        <f>IF(ISNA(VLOOKUP(I210,限定アイテム!C:E,3,FALSE)),"",VLOOKUP(I210,限定アイテム!C:E,3,FALSE))</f>
        <v/>
      </c>
      <c r="L210" s="123" t="s">
        <v>1518</v>
      </c>
      <c r="M210" s="123"/>
    </row>
    <row r="211" spans="1:13" hidden="1" outlineLevel="1">
      <c r="A211" s="119">
        <v>210</v>
      </c>
      <c r="B211" s="120" t="s">
        <v>2042</v>
      </c>
      <c r="C211" s="120"/>
      <c r="D211" s="120"/>
      <c r="E211" s="120"/>
      <c r="F211" s="123">
        <v>111</v>
      </c>
      <c r="G211" s="123" t="s">
        <v>1379</v>
      </c>
      <c r="H211" s="123" t="s">
        <v>1385</v>
      </c>
      <c r="I211" s="123" t="s">
        <v>1484</v>
      </c>
      <c r="J211" s="123"/>
      <c r="K211" s="123" t="str">
        <f>IF(ISNA(VLOOKUP(I211,限定アイテム!C:E,3,FALSE)),"",VLOOKUP(I211,限定アイテム!C:E,3,FALSE))</f>
        <v/>
      </c>
      <c r="L211" s="123" t="s">
        <v>1519</v>
      </c>
      <c r="M211" s="123"/>
    </row>
    <row r="212" spans="1:13" hidden="1" outlineLevel="1">
      <c r="A212" s="119">
        <v>211</v>
      </c>
      <c r="B212" s="120" t="s">
        <v>2042</v>
      </c>
      <c r="C212" s="120"/>
      <c r="D212" s="120"/>
      <c r="E212" s="120"/>
      <c r="F212" s="123">
        <v>112</v>
      </c>
      <c r="G212" s="123" t="s">
        <v>1379</v>
      </c>
      <c r="H212" s="123" t="s">
        <v>1385</v>
      </c>
      <c r="I212" s="123" t="s">
        <v>1485</v>
      </c>
      <c r="J212" s="123"/>
      <c r="K212" s="123" t="str">
        <f>IF(ISNA(VLOOKUP(I212,限定アイテム!C:E,3,FALSE)),"",VLOOKUP(I212,限定アイテム!C:E,3,FALSE))</f>
        <v/>
      </c>
      <c r="L212" s="123"/>
      <c r="M212" s="123"/>
    </row>
    <row r="213" spans="1:13" hidden="1" outlineLevel="1">
      <c r="A213" s="119">
        <v>212</v>
      </c>
      <c r="B213" s="120" t="s">
        <v>2042</v>
      </c>
      <c r="C213" s="120"/>
      <c r="D213" s="120"/>
      <c r="E213" s="120"/>
      <c r="F213" s="123">
        <v>113</v>
      </c>
      <c r="G213" s="123" t="s">
        <v>1379</v>
      </c>
      <c r="H213" s="123" t="s">
        <v>1385</v>
      </c>
      <c r="I213" s="123" t="s">
        <v>1486</v>
      </c>
      <c r="J213" s="123"/>
      <c r="K213" s="123" t="str">
        <f>IF(ISNA(VLOOKUP(I213,限定アイテム!C:E,3,FALSE)),"",VLOOKUP(I213,限定アイテム!C:E,3,FALSE))</f>
        <v/>
      </c>
      <c r="L213" s="123" t="s">
        <v>1518</v>
      </c>
      <c r="M213" s="123"/>
    </row>
    <row r="214" spans="1:13" ht="13.5" hidden="1" customHeight="1" outlineLevel="1">
      <c r="A214" s="119">
        <v>213</v>
      </c>
      <c r="B214" s="120" t="s">
        <v>2042</v>
      </c>
      <c r="C214" s="120"/>
      <c r="D214" s="120"/>
      <c r="E214" s="120"/>
      <c r="F214" s="123">
        <v>114</v>
      </c>
      <c r="G214" s="123" t="s">
        <v>1379</v>
      </c>
      <c r="H214" s="123" t="s">
        <v>1385</v>
      </c>
      <c r="I214" s="123" t="s">
        <v>1487</v>
      </c>
      <c r="J214" s="123"/>
      <c r="K214" s="123" t="str">
        <f>IF(ISNA(VLOOKUP(I214,限定アイテム!C:E,3,FALSE)),"",VLOOKUP(I214,限定アイテム!C:E,3,FALSE))</f>
        <v/>
      </c>
      <c r="L214" s="123"/>
      <c r="M214" s="123"/>
    </row>
    <row r="215" spans="1:13" ht="13.5" hidden="1" customHeight="1" outlineLevel="1">
      <c r="A215" s="119">
        <v>214</v>
      </c>
      <c r="B215" s="120" t="s">
        <v>2042</v>
      </c>
      <c r="C215" s="120"/>
      <c r="D215" s="120"/>
      <c r="E215" s="120"/>
      <c r="F215" s="123">
        <v>115</v>
      </c>
      <c r="G215" s="123" t="s">
        <v>1379</v>
      </c>
      <c r="H215" s="123" t="s">
        <v>1385</v>
      </c>
      <c r="I215" s="123" t="s">
        <v>1488</v>
      </c>
      <c r="J215" s="123"/>
      <c r="K215" s="123" t="str">
        <f>IF(ISNA(VLOOKUP(I215,限定アイテム!C:E,3,FALSE)),"",VLOOKUP(I215,限定アイテム!C:E,3,FALSE))</f>
        <v/>
      </c>
      <c r="L215" s="123"/>
      <c r="M215" s="123"/>
    </row>
    <row r="216" spans="1:13" hidden="1" outlineLevel="1">
      <c r="A216" s="119">
        <v>215</v>
      </c>
      <c r="B216" s="120" t="s">
        <v>2042</v>
      </c>
      <c r="C216" s="120"/>
      <c r="D216" s="120"/>
      <c r="E216" s="120"/>
      <c r="F216" s="123">
        <v>116</v>
      </c>
      <c r="G216" s="123" t="s">
        <v>1380</v>
      </c>
      <c r="H216" s="123" t="s">
        <v>1385</v>
      </c>
      <c r="I216" s="123" t="s">
        <v>1489</v>
      </c>
      <c r="J216" s="123"/>
      <c r="K216" s="123" t="str">
        <f>IF(ISNA(VLOOKUP(I216,限定アイテム!C:E,3,FALSE)),"",VLOOKUP(I216,限定アイテム!C:E,3,FALSE))</f>
        <v/>
      </c>
      <c r="L216" s="123"/>
      <c r="M216" s="123"/>
    </row>
    <row r="217" spans="1:13" hidden="1" outlineLevel="1">
      <c r="A217" s="119">
        <v>216</v>
      </c>
      <c r="B217" s="120" t="s">
        <v>2042</v>
      </c>
      <c r="C217" s="120"/>
      <c r="D217" s="120"/>
      <c r="E217" s="120"/>
      <c r="F217" s="123">
        <v>117</v>
      </c>
      <c r="G217" s="123" t="s">
        <v>1380</v>
      </c>
      <c r="H217" s="123" t="s">
        <v>1385</v>
      </c>
      <c r="I217" s="123" t="s">
        <v>1490</v>
      </c>
      <c r="J217" s="123"/>
      <c r="K217" s="123" t="str">
        <f>IF(ISNA(VLOOKUP(I217,限定アイテム!C:E,3,FALSE)),"",VLOOKUP(I217,限定アイテム!C:E,3,FALSE))</f>
        <v/>
      </c>
      <c r="L217" s="123"/>
      <c r="M217" s="123"/>
    </row>
    <row r="218" spans="1:13" hidden="1" outlineLevel="1">
      <c r="A218" s="119">
        <v>217</v>
      </c>
      <c r="B218" s="120" t="s">
        <v>2042</v>
      </c>
      <c r="C218" s="120"/>
      <c r="D218" s="120"/>
      <c r="E218" s="120"/>
      <c r="F218" s="123">
        <v>118</v>
      </c>
      <c r="G218" s="123" t="s">
        <v>1380</v>
      </c>
      <c r="H218" s="123" t="s">
        <v>1385</v>
      </c>
      <c r="I218" s="123" t="s">
        <v>1491</v>
      </c>
      <c r="J218" s="123"/>
      <c r="K218" s="123" t="str">
        <f>IF(ISNA(VLOOKUP(I218,限定アイテム!C:E,3,FALSE)),"",VLOOKUP(I218,限定アイテム!C:E,3,FALSE))</f>
        <v/>
      </c>
      <c r="L218" s="123"/>
      <c r="M218" s="123"/>
    </row>
    <row r="219" spans="1:13" hidden="1" outlineLevel="1">
      <c r="A219" s="119">
        <v>218</v>
      </c>
      <c r="B219" s="120" t="s">
        <v>2042</v>
      </c>
      <c r="C219" s="120"/>
      <c r="D219" s="120"/>
      <c r="E219" s="120"/>
      <c r="F219" s="123">
        <v>119</v>
      </c>
      <c r="G219" s="123" t="s">
        <v>1380</v>
      </c>
      <c r="H219" s="123" t="s">
        <v>1385</v>
      </c>
      <c r="I219" s="123" t="s">
        <v>1492</v>
      </c>
      <c r="J219" s="123"/>
      <c r="K219" s="123" t="str">
        <f>IF(ISNA(VLOOKUP(I219,限定アイテム!C:E,3,FALSE)),"",VLOOKUP(I219,限定アイテム!C:E,3,FALSE))</f>
        <v/>
      </c>
      <c r="L219" s="123"/>
      <c r="M219" s="123"/>
    </row>
    <row r="220" spans="1:13" hidden="1" outlineLevel="1">
      <c r="A220" s="119">
        <v>219</v>
      </c>
      <c r="B220" s="120" t="s">
        <v>2042</v>
      </c>
      <c r="C220" s="120"/>
      <c r="D220" s="120"/>
      <c r="E220" s="120"/>
      <c r="F220" s="123">
        <v>120</v>
      </c>
      <c r="G220" s="123" t="s">
        <v>1380</v>
      </c>
      <c r="H220" s="123" t="s">
        <v>1385</v>
      </c>
      <c r="I220" s="123" t="s">
        <v>1493</v>
      </c>
      <c r="J220" s="123"/>
      <c r="K220" s="123" t="str">
        <f>IF(ISNA(VLOOKUP(I220,限定アイテム!C:E,3,FALSE)),"",VLOOKUP(I220,限定アイテム!C:E,3,FALSE))</f>
        <v/>
      </c>
      <c r="L220" s="123"/>
      <c r="M220" s="123"/>
    </row>
    <row r="221" spans="1:13" hidden="1" outlineLevel="1">
      <c r="A221" s="119">
        <v>220</v>
      </c>
      <c r="B221" s="120" t="s">
        <v>2042</v>
      </c>
      <c r="C221" s="120"/>
      <c r="D221" s="120"/>
      <c r="E221" s="120"/>
      <c r="F221" s="123">
        <v>121</v>
      </c>
      <c r="G221" s="123" t="s">
        <v>1380</v>
      </c>
      <c r="H221" s="123" t="s">
        <v>1385</v>
      </c>
      <c r="I221" s="123" t="s">
        <v>1494</v>
      </c>
      <c r="J221" s="123"/>
      <c r="K221" s="123" t="str">
        <f>IF(ISNA(VLOOKUP(I221,限定アイテム!C:E,3,FALSE)),"",VLOOKUP(I221,限定アイテム!C:E,3,FALSE))</f>
        <v/>
      </c>
      <c r="L221" s="123"/>
      <c r="M221" s="123"/>
    </row>
    <row r="222" spans="1:13" hidden="1" outlineLevel="1">
      <c r="A222" s="119">
        <v>221</v>
      </c>
      <c r="B222" s="120" t="s">
        <v>2042</v>
      </c>
      <c r="C222" s="120"/>
      <c r="D222" s="120"/>
      <c r="E222" s="120"/>
      <c r="F222" s="123">
        <v>122</v>
      </c>
      <c r="G222" s="123" t="s">
        <v>1380</v>
      </c>
      <c r="H222" s="123" t="s">
        <v>1385</v>
      </c>
      <c r="I222" s="123" t="s">
        <v>1495</v>
      </c>
      <c r="J222" s="123"/>
      <c r="K222" s="123" t="str">
        <f>IF(ISNA(VLOOKUP(I222,限定アイテム!C:E,3,FALSE)),"",VLOOKUP(I222,限定アイテム!C:E,3,FALSE))</f>
        <v/>
      </c>
      <c r="L222" s="123"/>
      <c r="M222" s="123"/>
    </row>
    <row r="223" spans="1:13" hidden="1" outlineLevel="1">
      <c r="A223" s="119">
        <v>222</v>
      </c>
      <c r="B223" s="120" t="s">
        <v>2042</v>
      </c>
      <c r="C223" s="120"/>
      <c r="D223" s="120"/>
      <c r="E223" s="120"/>
      <c r="F223" s="123">
        <v>123</v>
      </c>
      <c r="G223" s="123" t="s">
        <v>1380</v>
      </c>
      <c r="H223" s="123" t="s">
        <v>1385</v>
      </c>
      <c r="I223" s="123" t="s">
        <v>1496</v>
      </c>
      <c r="J223" s="123"/>
      <c r="K223" s="123" t="str">
        <f>IF(ISNA(VLOOKUP(I223,限定アイテム!C:E,3,FALSE)),"",VLOOKUP(I223,限定アイテム!C:E,3,FALSE))</f>
        <v/>
      </c>
      <c r="L223" s="123"/>
      <c r="M223" s="123"/>
    </row>
    <row r="224" spans="1:13" hidden="1" outlineLevel="1">
      <c r="A224" s="119">
        <v>223</v>
      </c>
      <c r="B224" s="120" t="s">
        <v>2042</v>
      </c>
      <c r="C224" s="120"/>
      <c r="D224" s="120"/>
      <c r="E224" s="120"/>
      <c r="F224" s="123">
        <v>124</v>
      </c>
      <c r="G224" s="123" t="s">
        <v>1380</v>
      </c>
      <c r="H224" s="123" t="s">
        <v>1385</v>
      </c>
      <c r="I224" s="123" t="s">
        <v>1497</v>
      </c>
      <c r="J224" s="123"/>
      <c r="K224" s="123" t="str">
        <f>IF(ISNA(VLOOKUP(I224,限定アイテム!C:E,3,FALSE)),"",VLOOKUP(I224,限定アイテム!C:E,3,FALSE))</f>
        <v/>
      </c>
      <c r="L224" s="123"/>
      <c r="M224" s="123"/>
    </row>
    <row r="225" spans="1:13" hidden="1" outlineLevel="1">
      <c r="A225" s="119">
        <v>224</v>
      </c>
      <c r="B225" s="120" t="s">
        <v>2042</v>
      </c>
      <c r="C225" s="120"/>
      <c r="D225" s="120"/>
      <c r="E225" s="120"/>
      <c r="F225" s="123">
        <v>125</v>
      </c>
      <c r="G225" s="123" t="s">
        <v>1380</v>
      </c>
      <c r="H225" s="123" t="s">
        <v>1385</v>
      </c>
      <c r="I225" s="123" t="s">
        <v>1498</v>
      </c>
      <c r="J225" s="123"/>
      <c r="K225" s="123" t="str">
        <f>IF(ISNA(VLOOKUP(I225,限定アイテム!C:E,3,FALSE)),"",VLOOKUP(I225,限定アイテム!C:E,3,FALSE))</f>
        <v/>
      </c>
      <c r="L225" s="123"/>
      <c r="M225" s="123"/>
    </row>
    <row r="226" spans="1:13" hidden="1" outlineLevel="1">
      <c r="A226" s="119">
        <v>225</v>
      </c>
      <c r="B226" s="120" t="s">
        <v>2042</v>
      </c>
      <c r="C226" s="120"/>
      <c r="D226" s="120"/>
      <c r="E226" s="120"/>
      <c r="F226" s="123">
        <v>126</v>
      </c>
      <c r="G226" s="123" t="s">
        <v>1380</v>
      </c>
      <c r="H226" s="123" t="s">
        <v>1385</v>
      </c>
      <c r="I226" s="123" t="s">
        <v>1499</v>
      </c>
      <c r="J226" s="123"/>
      <c r="K226" s="123" t="str">
        <f>IF(ISNA(VLOOKUP(I226,限定アイテム!C:E,3,FALSE)),"",VLOOKUP(I226,限定アイテム!C:E,3,FALSE))</f>
        <v/>
      </c>
      <c r="L226" s="123"/>
      <c r="M226" s="123"/>
    </row>
    <row r="227" spans="1:13" hidden="1" outlineLevel="1">
      <c r="A227" s="119">
        <v>226</v>
      </c>
      <c r="B227" s="120" t="s">
        <v>2042</v>
      </c>
      <c r="C227" s="120"/>
      <c r="D227" s="120"/>
      <c r="E227" s="120"/>
      <c r="F227" s="123">
        <v>127</v>
      </c>
      <c r="G227" s="123" t="s">
        <v>1380</v>
      </c>
      <c r="H227" s="123" t="s">
        <v>1385</v>
      </c>
      <c r="I227" s="123" t="s">
        <v>1500</v>
      </c>
      <c r="J227" s="123"/>
      <c r="K227" s="123" t="str">
        <f>IF(ISNA(VLOOKUP(I227,限定アイテム!C:E,3,FALSE)),"",VLOOKUP(I227,限定アイテム!C:E,3,FALSE))</f>
        <v>くじら</v>
      </c>
      <c r="L227" s="123"/>
      <c r="M227" s="123"/>
    </row>
    <row r="228" spans="1:13" hidden="1" outlineLevel="1">
      <c r="A228" s="119">
        <v>227</v>
      </c>
      <c r="B228" s="120" t="s">
        <v>2042</v>
      </c>
      <c r="C228" s="120"/>
      <c r="D228" s="120"/>
      <c r="E228" s="120"/>
      <c r="F228" s="123">
        <v>128</v>
      </c>
      <c r="G228" s="123" t="s">
        <v>1380</v>
      </c>
      <c r="H228" s="123" t="s">
        <v>1388</v>
      </c>
      <c r="I228" s="123" t="s">
        <v>1501</v>
      </c>
      <c r="J228" s="123"/>
      <c r="K228" s="123" t="str">
        <f>IF(ISNA(VLOOKUP(I228,限定アイテム!C:E,3,FALSE)),"",VLOOKUP(I228,限定アイテム!C:E,3,FALSE))</f>
        <v/>
      </c>
      <c r="L228" s="123"/>
      <c r="M228" s="123"/>
    </row>
    <row r="229" spans="1:13" hidden="1" outlineLevel="1">
      <c r="A229" s="119">
        <v>228</v>
      </c>
      <c r="B229" s="120" t="s">
        <v>2042</v>
      </c>
      <c r="C229" s="120"/>
      <c r="D229" s="120"/>
      <c r="E229" s="120"/>
      <c r="F229" s="123">
        <v>129</v>
      </c>
      <c r="G229" s="123" t="s">
        <v>1380</v>
      </c>
      <c r="H229" s="123" t="s">
        <v>1388</v>
      </c>
      <c r="I229" s="123" t="s">
        <v>1502</v>
      </c>
      <c r="J229" s="123"/>
      <c r="K229" s="123" t="str">
        <f>IF(ISNA(VLOOKUP(I229,限定アイテム!C:E,3,FALSE)),"",VLOOKUP(I229,限定アイテム!C:E,3,FALSE))</f>
        <v/>
      </c>
      <c r="L229" s="123"/>
      <c r="M229" s="123"/>
    </row>
    <row r="230" spans="1:13" hidden="1" outlineLevel="1">
      <c r="A230" s="119">
        <v>229</v>
      </c>
      <c r="B230" s="120" t="s">
        <v>2042</v>
      </c>
      <c r="C230" s="120"/>
      <c r="D230" s="120"/>
      <c r="E230" s="120"/>
      <c r="F230" s="123">
        <v>130</v>
      </c>
      <c r="G230" s="123" t="s">
        <v>1380</v>
      </c>
      <c r="H230" s="123" t="s">
        <v>1388</v>
      </c>
      <c r="I230" s="123" t="s">
        <v>1503</v>
      </c>
      <c r="J230" s="123"/>
      <c r="K230" s="123" t="str">
        <f>IF(ISNA(VLOOKUP(I230,限定アイテム!C:E,3,FALSE)),"",VLOOKUP(I230,限定アイテム!C:E,3,FALSE))</f>
        <v>大イチョウ</v>
      </c>
      <c r="L230" s="123"/>
      <c r="M230" s="123"/>
    </row>
    <row r="231" spans="1:13" hidden="1" outlineLevel="1">
      <c r="A231" s="119">
        <v>230</v>
      </c>
      <c r="B231" s="120" t="s">
        <v>2042</v>
      </c>
      <c r="C231" s="120"/>
      <c r="D231" s="120"/>
      <c r="E231" s="120"/>
      <c r="F231" s="123">
        <v>131</v>
      </c>
      <c r="G231" s="123" t="s">
        <v>1380</v>
      </c>
      <c r="H231" s="123" t="s">
        <v>1388</v>
      </c>
      <c r="I231" s="123" t="s">
        <v>1504</v>
      </c>
      <c r="J231" s="123"/>
      <c r="K231" s="123" t="str">
        <f>IF(ISNA(VLOOKUP(I231,限定アイテム!C:E,3,FALSE)),"",VLOOKUP(I231,限定アイテム!C:E,3,FALSE))</f>
        <v/>
      </c>
      <c r="L231" s="123"/>
      <c r="M231" s="123"/>
    </row>
    <row r="232" spans="1:13" hidden="1" outlineLevel="1">
      <c r="A232" s="119">
        <v>231</v>
      </c>
      <c r="B232" s="120" t="s">
        <v>2042</v>
      </c>
      <c r="C232" s="120"/>
      <c r="D232" s="120"/>
      <c r="E232" s="120"/>
      <c r="F232" s="123">
        <v>132</v>
      </c>
      <c r="G232" s="123" t="s">
        <v>1380</v>
      </c>
      <c r="H232" s="123" t="s">
        <v>1388</v>
      </c>
      <c r="I232" s="123" t="s">
        <v>1505</v>
      </c>
      <c r="J232" s="123"/>
      <c r="K232" s="123" t="str">
        <f>IF(ISNA(VLOOKUP(I232,限定アイテム!C:E,3,FALSE)),"",VLOOKUP(I232,限定アイテム!C:E,3,FALSE))</f>
        <v/>
      </c>
      <c r="L232" s="123"/>
      <c r="M232" s="123"/>
    </row>
    <row r="233" spans="1:13" hidden="1" outlineLevel="1">
      <c r="A233" s="119">
        <v>232</v>
      </c>
      <c r="B233" s="120" t="s">
        <v>2042</v>
      </c>
      <c r="C233" s="120"/>
      <c r="D233" s="120"/>
      <c r="E233" s="120"/>
      <c r="F233" s="123">
        <v>133</v>
      </c>
      <c r="G233" s="123" t="s">
        <v>1380</v>
      </c>
      <c r="H233" s="123" t="s">
        <v>1388</v>
      </c>
      <c r="I233" s="123" t="s">
        <v>1506</v>
      </c>
      <c r="J233" s="123"/>
      <c r="K233" s="123" t="str">
        <f>IF(ISNA(VLOOKUP(I233,限定アイテム!C:E,3,FALSE)),"",VLOOKUP(I233,限定アイテム!C:E,3,FALSE))</f>
        <v>鎌倉の大仏</v>
      </c>
      <c r="L233" s="123"/>
      <c r="M233" s="123"/>
    </row>
    <row r="234" spans="1:13" hidden="1" outlineLevel="1">
      <c r="A234" s="119">
        <v>233</v>
      </c>
      <c r="B234" s="120" t="s">
        <v>2042</v>
      </c>
      <c r="C234" s="120"/>
      <c r="D234" s="120"/>
      <c r="E234" s="120"/>
      <c r="F234" s="123">
        <v>134</v>
      </c>
      <c r="G234" s="123" t="s">
        <v>1380</v>
      </c>
      <c r="H234" s="123" t="s">
        <v>1388</v>
      </c>
      <c r="I234" s="123" t="s">
        <v>1507</v>
      </c>
      <c r="J234" s="123"/>
      <c r="K234" s="123" t="str">
        <f>IF(ISNA(VLOOKUP(I234,限定アイテム!C:E,3,FALSE)),"",VLOOKUP(I234,限定アイテム!C:E,3,FALSE))</f>
        <v/>
      </c>
      <c r="L234" s="123"/>
      <c r="M234" s="123"/>
    </row>
    <row r="235" spans="1:13" hidden="1" outlineLevel="1">
      <c r="A235" s="119">
        <v>234</v>
      </c>
      <c r="B235" s="120" t="s">
        <v>2042</v>
      </c>
      <c r="C235" s="120"/>
      <c r="D235" s="120"/>
      <c r="E235" s="120"/>
      <c r="F235" s="123">
        <v>135</v>
      </c>
      <c r="G235" s="123" t="s">
        <v>1380</v>
      </c>
      <c r="H235" s="123" t="s">
        <v>1388</v>
      </c>
      <c r="I235" s="123" t="s">
        <v>1508</v>
      </c>
      <c r="J235" s="123"/>
      <c r="K235" s="123" t="str">
        <f>IF(ISNA(VLOOKUP(I235,限定アイテム!C:E,3,FALSE)),"",VLOOKUP(I235,限定アイテム!C:E,3,FALSE))</f>
        <v/>
      </c>
      <c r="L235" s="123"/>
      <c r="M235" s="123"/>
    </row>
    <row r="236" spans="1:13" hidden="1" outlineLevel="1">
      <c r="A236" s="119">
        <v>235</v>
      </c>
      <c r="B236" s="120" t="s">
        <v>2042</v>
      </c>
      <c r="C236" s="120"/>
      <c r="D236" s="120"/>
      <c r="E236" s="120"/>
      <c r="F236" s="123">
        <v>136</v>
      </c>
      <c r="G236" s="123" t="s">
        <v>1380</v>
      </c>
      <c r="H236" s="123" t="s">
        <v>1388</v>
      </c>
      <c r="I236" s="123" t="s">
        <v>1509</v>
      </c>
      <c r="J236" s="123"/>
      <c r="K236" s="123" t="str">
        <f>IF(ISNA(VLOOKUP(I236,限定アイテム!C:E,3,FALSE)),"",VLOOKUP(I236,限定アイテム!C:E,3,FALSE))</f>
        <v/>
      </c>
      <c r="L236" s="123" t="s">
        <v>1517</v>
      </c>
      <c r="M236" s="123"/>
    </row>
    <row r="237" spans="1:13" hidden="1" outlineLevel="1">
      <c r="A237" s="119">
        <v>236</v>
      </c>
      <c r="B237" s="121" t="s">
        <v>2042</v>
      </c>
      <c r="C237" s="121"/>
      <c r="D237" s="121"/>
      <c r="E237" s="121"/>
      <c r="F237" s="124">
        <v>137</v>
      </c>
      <c r="G237" s="124" t="s">
        <v>1380</v>
      </c>
      <c r="H237" s="124" t="s">
        <v>1388</v>
      </c>
      <c r="I237" s="124" t="s">
        <v>836</v>
      </c>
      <c r="J237" s="124"/>
      <c r="K237" s="124" t="str">
        <f>IF(ISNA(VLOOKUP(I237,限定アイテム!C:E,3,FALSE)),"",VLOOKUP(I237,限定アイテム!C:E,3,FALSE))</f>
        <v/>
      </c>
      <c r="L237" s="124"/>
      <c r="M237" s="124"/>
    </row>
    <row r="238" spans="1:13" collapsed="1">
      <c r="A238" s="119">
        <v>237</v>
      </c>
      <c r="B238" s="119" t="s">
        <v>2110</v>
      </c>
      <c r="C238" s="119">
        <f>COUNTIF(B:B,B238)</f>
        <v>53</v>
      </c>
      <c r="D238" s="119">
        <f>COUNTIFS(B:B,B238,J:J,"")</f>
        <v>53</v>
      </c>
      <c r="E238" s="119">
        <f>COUNTIFS(B:B,B238,J:J,1)</f>
        <v>0</v>
      </c>
      <c r="F238" s="122">
        <v>1</v>
      </c>
      <c r="G238" s="122" t="s">
        <v>1379</v>
      </c>
      <c r="H238" s="122" t="s">
        <v>325</v>
      </c>
      <c r="I238" s="122" t="s">
        <v>334</v>
      </c>
      <c r="J238" s="122"/>
      <c r="K238" s="122" t="str">
        <f>IF(ISNA(VLOOKUP(I238,限定アイテム!C:E,3,FALSE)),"",VLOOKUP(I238,限定アイテム!C:E,3,FALSE))</f>
        <v/>
      </c>
      <c r="L238" s="122"/>
      <c r="M238" s="122"/>
    </row>
    <row r="239" spans="1:13" hidden="1" outlineLevel="1">
      <c r="A239" s="119">
        <v>238</v>
      </c>
      <c r="B239" s="120" t="s">
        <v>2060</v>
      </c>
      <c r="C239" s="120"/>
      <c r="D239" s="120"/>
      <c r="E239" s="120"/>
      <c r="F239" s="123">
        <v>2</v>
      </c>
      <c r="G239" s="123" t="s">
        <v>321</v>
      </c>
      <c r="H239" s="123" t="s">
        <v>326</v>
      </c>
      <c r="I239" s="123" t="s">
        <v>335</v>
      </c>
      <c r="J239" s="123"/>
      <c r="K239" s="123" t="str">
        <f>IF(ISNA(VLOOKUP(I239,限定アイテム!C:E,3,FALSE)),"",VLOOKUP(I239,限定アイテム!C:E,3,FALSE))</f>
        <v/>
      </c>
      <c r="L239" s="123"/>
      <c r="M239" s="123"/>
    </row>
    <row r="240" spans="1:13" hidden="1" outlineLevel="1">
      <c r="A240" s="119">
        <v>239</v>
      </c>
      <c r="B240" s="120" t="s">
        <v>2060</v>
      </c>
      <c r="C240" s="120"/>
      <c r="D240" s="120"/>
      <c r="E240" s="120"/>
      <c r="F240" s="123">
        <v>3</v>
      </c>
      <c r="G240" s="123" t="s">
        <v>321</v>
      </c>
      <c r="H240" s="123" t="s">
        <v>326</v>
      </c>
      <c r="I240" s="123" t="s">
        <v>336</v>
      </c>
      <c r="J240" s="123"/>
      <c r="K240" s="123" t="str">
        <f>IF(ISNA(VLOOKUP(I240,限定アイテム!C:E,3,FALSE)),"",VLOOKUP(I240,限定アイテム!C:E,3,FALSE))</f>
        <v/>
      </c>
      <c r="L240" s="123"/>
      <c r="M240" s="123"/>
    </row>
    <row r="241" spans="1:13" hidden="1" outlineLevel="1">
      <c r="A241" s="119">
        <v>240</v>
      </c>
      <c r="B241" s="120" t="s">
        <v>2060</v>
      </c>
      <c r="C241" s="120"/>
      <c r="D241" s="120"/>
      <c r="E241" s="120"/>
      <c r="F241" s="123">
        <v>4</v>
      </c>
      <c r="G241" s="123" t="s">
        <v>321</v>
      </c>
      <c r="H241" s="123" t="s">
        <v>326</v>
      </c>
      <c r="I241" s="123" t="s">
        <v>337</v>
      </c>
      <c r="J241" s="123"/>
      <c r="K241" s="123" t="str">
        <f>IF(ISNA(VLOOKUP(I241,限定アイテム!C:E,3,FALSE)),"",VLOOKUP(I241,限定アイテム!C:E,3,FALSE))</f>
        <v/>
      </c>
      <c r="L241" s="123"/>
      <c r="M241" s="123"/>
    </row>
    <row r="242" spans="1:13" hidden="1" outlineLevel="1">
      <c r="A242" s="119">
        <v>241</v>
      </c>
      <c r="B242" s="120" t="s">
        <v>2060</v>
      </c>
      <c r="C242" s="120"/>
      <c r="D242" s="120"/>
      <c r="E242" s="120"/>
      <c r="F242" s="123">
        <v>5</v>
      </c>
      <c r="G242" s="123" t="s">
        <v>321</v>
      </c>
      <c r="H242" s="123" t="s">
        <v>326</v>
      </c>
      <c r="I242" s="123" t="s">
        <v>338</v>
      </c>
      <c r="J242" s="123"/>
      <c r="K242" s="123" t="str">
        <f>IF(ISNA(VLOOKUP(I242,限定アイテム!C:E,3,FALSE)),"",VLOOKUP(I242,限定アイテム!C:E,3,FALSE))</f>
        <v/>
      </c>
      <c r="L242" s="123"/>
      <c r="M242" s="123"/>
    </row>
    <row r="243" spans="1:13" hidden="1" outlineLevel="1">
      <c r="A243" s="119">
        <v>242</v>
      </c>
      <c r="B243" s="120" t="s">
        <v>2060</v>
      </c>
      <c r="C243" s="120"/>
      <c r="D243" s="120"/>
      <c r="E243" s="120"/>
      <c r="F243" s="123">
        <v>6</v>
      </c>
      <c r="G243" s="123" t="s">
        <v>321</v>
      </c>
      <c r="H243" s="123" t="s">
        <v>326</v>
      </c>
      <c r="I243" s="123" t="s">
        <v>339</v>
      </c>
      <c r="J243" s="123"/>
      <c r="K243" s="123" t="str">
        <f>IF(ISNA(VLOOKUP(I243,限定アイテム!C:E,3,FALSE)),"",VLOOKUP(I243,限定アイテム!C:E,3,FALSE))</f>
        <v/>
      </c>
      <c r="L243" s="123"/>
      <c r="M243" s="123"/>
    </row>
    <row r="244" spans="1:13" hidden="1" outlineLevel="1">
      <c r="A244" s="119">
        <v>243</v>
      </c>
      <c r="B244" s="120" t="s">
        <v>2060</v>
      </c>
      <c r="C244" s="120"/>
      <c r="D244" s="120"/>
      <c r="E244" s="120"/>
      <c r="F244" s="123">
        <v>7</v>
      </c>
      <c r="G244" s="123" t="s">
        <v>321</v>
      </c>
      <c r="H244" s="123" t="s">
        <v>326</v>
      </c>
      <c r="I244" s="123" t="s">
        <v>837</v>
      </c>
      <c r="J244" s="123"/>
      <c r="K244" s="123" t="str">
        <f>IF(ISNA(VLOOKUP(I244,限定アイテム!C:E,3,FALSE)),"",VLOOKUP(I244,限定アイテム!C:E,3,FALSE))</f>
        <v/>
      </c>
      <c r="L244" s="123"/>
      <c r="M244" s="123"/>
    </row>
    <row r="245" spans="1:13" hidden="1" outlineLevel="1">
      <c r="A245" s="119">
        <v>244</v>
      </c>
      <c r="B245" s="120" t="s">
        <v>2060</v>
      </c>
      <c r="C245" s="120"/>
      <c r="D245" s="120"/>
      <c r="E245" s="120"/>
      <c r="F245" s="123">
        <v>8</v>
      </c>
      <c r="G245" s="123" t="s">
        <v>321</v>
      </c>
      <c r="H245" s="123" t="s">
        <v>326</v>
      </c>
      <c r="I245" s="123" t="s">
        <v>340</v>
      </c>
      <c r="J245" s="123"/>
      <c r="K245" s="123" t="str">
        <f>IF(ISNA(VLOOKUP(I245,限定アイテム!C:E,3,FALSE)),"",VLOOKUP(I245,限定アイテム!C:E,3,FALSE))</f>
        <v/>
      </c>
      <c r="L245" s="123"/>
      <c r="M245" s="123"/>
    </row>
    <row r="246" spans="1:13" hidden="1" outlineLevel="1">
      <c r="A246" s="119">
        <v>245</v>
      </c>
      <c r="B246" s="120" t="s">
        <v>2060</v>
      </c>
      <c r="C246" s="120"/>
      <c r="D246" s="120"/>
      <c r="E246" s="120"/>
      <c r="F246" s="123">
        <v>9</v>
      </c>
      <c r="G246" s="123" t="s">
        <v>322</v>
      </c>
      <c r="H246" s="123" t="s">
        <v>327</v>
      </c>
      <c r="I246" s="123" t="s">
        <v>341</v>
      </c>
      <c r="J246" s="123"/>
      <c r="K246" s="123" t="str">
        <f>IF(ISNA(VLOOKUP(I246,限定アイテム!C:E,3,FALSE)),"",VLOOKUP(I246,限定アイテム!C:E,3,FALSE))</f>
        <v>富士山</v>
      </c>
      <c r="L246" s="123"/>
      <c r="M246" s="123"/>
    </row>
    <row r="247" spans="1:13" hidden="1" outlineLevel="1">
      <c r="A247" s="119">
        <v>246</v>
      </c>
      <c r="B247" s="120" t="s">
        <v>2060</v>
      </c>
      <c r="C247" s="120"/>
      <c r="D247" s="120"/>
      <c r="E247" s="120"/>
      <c r="F247" s="123">
        <v>10</v>
      </c>
      <c r="G247" s="123" t="s">
        <v>322</v>
      </c>
      <c r="H247" s="123" t="s">
        <v>327</v>
      </c>
      <c r="I247" s="123" t="s">
        <v>342</v>
      </c>
      <c r="J247" s="123"/>
      <c r="K247" s="123" t="str">
        <f>IF(ISNA(VLOOKUP(I247,限定アイテム!C:E,3,FALSE)),"",VLOOKUP(I247,限定アイテム!C:E,3,FALSE))</f>
        <v/>
      </c>
      <c r="L247" s="123"/>
      <c r="M247" s="123"/>
    </row>
    <row r="248" spans="1:13" hidden="1" outlineLevel="1">
      <c r="A248" s="119">
        <v>247</v>
      </c>
      <c r="B248" s="120" t="s">
        <v>2060</v>
      </c>
      <c r="C248" s="120"/>
      <c r="D248" s="120"/>
      <c r="E248" s="120"/>
      <c r="F248" s="123">
        <v>11</v>
      </c>
      <c r="G248" s="123" t="s">
        <v>322</v>
      </c>
      <c r="H248" s="123" t="s">
        <v>327</v>
      </c>
      <c r="I248" s="123" t="s">
        <v>343</v>
      </c>
      <c r="J248" s="123"/>
      <c r="K248" s="123" t="str">
        <f>IF(ISNA(VLOOKUP(I248,限定アイテム!C:E,3,FALSE)),"",VLOOKUP(I248,限定アイテム!C:E,3,FALSE))</f>
        <v/>
      </c>
      <c r="L248" s="123"/>
      <c r="M248" s="123"/>
    </row>
    <row r="249" spans="1:13" hidden="1" outlineLevel="1">
      <c r="A249" s="119">
        <v>248</v>
      </c>
      <c r="B249" s="120" t="s">
        <v>2060</v>
      </c>
      <c r="C249" s="120"/>
      <c r="D249" s="120"/>
      <c r="E249" s="120"/>
      <c r="F249" s="123">
        <v>12</v>
      </c>
      <c r="G249" s="123" t="s">
        <v>322</v>
      </c>
      <c r="H249" s="123" t="s">
        <v>327</v>
      </c>
      <c r="I249" s="123" t="s">
        <v>344</v>
      </c>
      <c r="J249" s="123"/>
      <c r="K249" s="123" t="str">
        <f>IF(ISNA(VLOOKUP(I249,限定アイテム!C:E,3,FALSE)),"",VLOOKUP(I249,限定アイテム!C:E,3,FALSE))</f>
        <v>三保の松原</v>
      </c>
      <c r="L249" s="123"/>
      <c r="M249" s="123"/>
    </row>
    <row r="250" spans="1:13" hidden="1" outlineLevel="1">
      <c r="A250" s="119">
        <v>249</v>
      </c>
      <c r="B250" s="120" t="s">
        <v>2060</v>
      </c>
      <c r="C250" s="120"/>
      <c r="D250" s="120"/>
      <c r="E250" s="120"/>
      <c r="F250" s="123">
        <v>13</v>
      </c>
      <c r="G250" s="123" t="s">
        <v>322</v>
      </c>
      <c r="H250" s="123" t="s">
        <v>327</v>
      </c>
      <c r="I250" s="123" t="s">
        <v>345</v>
      </c>
      <c r="J250" s="123"/>
      <c r="K250" s="123" t="str">
        <f>IF(ISNA(VLOOKUP(I250,限定アイテム!C:E,3,FALSE)),"",VLOOKUP(I250,限定アイテム!C:E,3,FALSE))</f>
        <v/>
      </c>
      <c r="L250" s="123"/>
      <c r="M250" s="123"/>
    </row>
    <row r="251" spans="1:13" hidden="1" outlineLevel="1">
      <c r="A251" s="119">
        <v>250</v>
      </c>
      <c r="B251" s="120" t="s">
        <v>2060</v>
      </c>
      <c r="C251" s="120"/>
      <c r="D251" s="120"/>
      <c r="E251" s="120"/>
      <c r="F251" s="123">
        <v>14</v>
      </c>
      <c r="G251" s="123" t="s">
        <v>322</v>
      </c>
      <c r="H251" s="123" t="s">
        <v>327</v>
      </c>
      <c r="I251" s="123" t="s">
        <v>346</v>
      </c>
      <c r="J251" s="123"/>
      <c r="K251" s="123" t="str">
        <f>IF(ISNA(VLOOKUP(I251,限定アイテム!C:E,3,FALSE)),"",VLOOKUP(I251,限定アイテム!C:E,3,FALSE))</f>
        <v/>
      </c>
      <c r="L251" s="123"/>
      <c r="M251" s="123"/>
    </row>
    <row r="252" spans="1:13" hidden="1" outlineLevel="1">
      <c r="A252" s="119">
        <v>251</v>
      </c>
      <c r="B252" s="120" t="s">
        <v>2060</v>
      </c>
      <c r="C252" s="120"/>
      <c r="D252" s="120"/>
      <c r="E252" s="120"/>
      <c r="F252" s="123">
        <v>15</v>
      </c>
      <c r="G252" s="123" t="s">
        <v>322</v>
      </c>
      <c r="H252" s="123" t="s">
        <v>325</v>
      </c>
      <c r="I252" s="123" t="s">
        <v>347</v>
      </c>
      <c r="J252" s="123"/>
      <c r="K252" s="123" t="str">
        <f>IF(ISNA(VLOOKUP(I252,限定アイテム!C:E,3,FALSE)),"",VLOOKUP(I252,限定アイテム!C:E,3,FALSE))</f>
        <v/>
      </c>
      <c r="L252" s="123"/>
      <c r="M252" s="123"/>
    </row>
    <row r="253" spans="1:13" hidden="1" outlineLevel="1">
      <c r="A253" s="119">
        <v>252</v>
      </c>
      <c r="B253" s="120" t="s">
        <v>2060</v>
      </c>
      <c r="C253" s="120"/>
      <c r="D253" s="120"/>
      <c r="E253" s="120"/>
      <c r="F253" s="123">
        <v>16</v>
      </c>
      <c r="G253" s="123" t="s">
        <v>322</v>
      </c>
      <c r="H253" s="123" t="s">
        <v>325</v>
      </c>
      <c r="I253" s="123" t="s">
        <v>348</v>
      </c>
      <c r="J253" s="123"/>
      <c r="K253" s="123" t="str">
        <f>IF(ISNA(VLOOKUP(I253,限定アイテム!C:E,3,FALSE)),"",VLOOKUP(I253,限定アイテム!C:E,3,FALSE))</f>
        <v>大わに</v>
      </c>
      <c r="L253" s="123"/>
      <c r="M253" s="123"/>
    </row>
    <row r="254" spans="1:13" hidden="1" outlineLevel="1">
      <c r="A254" s="119">
        <v>253</v>
      </c>
      <c r="B254" s="120" t="s">
        <v>2060</v>
      </c>
      <c r="C254" s="120"/>
      <c r="D254" s="120"/>
      <c r="E254" s="120"/>
      <c r="F254" s="123">
        <v>17</v>
      </c>
      <c r="G254" s="123" t="s">
        <v>322</v>
      </c>
      <c r="H254" s="123" t="s">
        <v>328</v>
      </c>
      <c r="I254" s="123" t="s">
        <v>349</v>
      </c>
      <c r="J254" s="123"/>
      <c r="K254" s="123" t="str">
        <f>IF(ISNA(VLOOKUP(I254,限定アイテム!C:E,3,FALSE)),"",VLOOKUP(I254,限定アイテム!C:E,3,FALSE))</f>
        <v/>
      </c>
      <c r="L254" s="123"/>
      <c r="M254" s="123"/>
    </row>
    <row r="255" spans="1:13" hidden="1" outlineLevel="1">
      <c r="A255" s="119">
        <v>254</v>
      </c>
      <c r="B255" s="120" t="s">
        <v>2060</v>
      </c>
      <c r="C255" s="120"/>
      <c r="D255" s="120"/>
      <c r="E255" s="120"/>
      <c r="F255" s="123">
        <v>18</v>
      </c>
      <c r="G255" s="123" t="s">
        <v>322</v>
      </c>
      <c r="H255" s="123" t="s">
        <v>328</v>
      </c>
      <c r="I255" s="123" t="s">
        <v>350</v>
      </c>
      <c r="J255" s="123"/>
      <c r="K255" s="123" t="str">
        <f>IF(ISNA(VLOOKUP(I255,限定アイテム!C:E,3,FALSE)),"",VLOOKUP(I255,限定アイテム!C:E,3,FALSE))</f>
        <v/>
      </c>
      <c r="L255" s="123">
        <v>3</v>
      </c>
      <c r="M255" s="123"/>
    </row>
    <row r="256" spans="1:13" hidden="1" outlineLevel="1">
      <c r="A256" s="119">
        <v>255</v>
      </c>
      <c r="B256" s="120" t="s">
        <v>2060</v>
      </c>
      <c r="C256" s="120"/>
      <c r="D256" s="120"/>
      <c r="E256" s="120"/>
      <c r="F256" s="123">
        <v>19</v>
      </c>
      <c r="G256" s="123" t="s">
        <v>322</v>
      </c>
      <c r="H256" s="123" t="s">
        <v>328</v>
      </c>
      <c r="I256" s="123" t="s">
        <v>351</v>
      </c>
      <c r="J256" s="123"/>
      <c r="K256" s="123" t="str">
        <f>IF(ISNA(VLOOKUP(I256,限定アイテム!C:E,3,FALSE)),"",VLOOKUP(I256,限定アイテム!C:E,3,FALSE))</f>
        <v/>
      </c>
      <c r="L256" s="123"/>
      <c r="M256" s="123"/>
    </row>
    <row r="257" spans="1:13" hidden="1" outlineLevel="1">
      <c r="A257" s="119">
        <v>256</v>
      </c>
      <c r="B257" s="120" t="s">
        <v>2060</v>
      </c>
      <c r="C257" s="120"/>
      <c r="D257" s="120"/>
      <c r="E257" s="120"/>
      <c r="F257" s="123">
        <v>20</v>
      </c>
      <c r="G257" s="123" t="s">
        <v>322</v>
      </c>
      <c r="H257" s="123" t="s">
        <v>328</v>
      </c>
      <c r="I257" s="123" t="s">
        <v>352</v>
      </c>
      <c r="J257" s="123"/>
      <c r="K257" s="123" t="str">
        <f>IF(ISNA(VLOOKUP(I257,限定アイテム!C:E,3,FALSE)),"",VLOOKUP(I257,限定アイテム!C:E,3,FALSE))</f>
        <v/>
      </c>
      <c r="L257" s="123"/>
      <c r="M257" s="123"/>
    </row>
    <row r="258" spans="1:13" hidden="1" outlineLevel="1">
      <c r="A258" s="119">
        <v>257</v>
      </c>
      <c r="B258" s="120" t="s">
        <v>2060</v>
      </c>
      <c r="C258" s="120"/>
      <c r="D258" s="120"/>
      <c r="E258" s="120"/>
      <c r="F258" s="123">
        <v>21</v>
      </c>
      <c r="G258" s="123" t="s">
        <v>322</v>
      </c>
      <c r="H258" s="123" t="s">
        <v>328</v>
      </c>
      <c r="I258" s="123" t="s">
        <v>353</v>
      </c>
      <c r="J258" s="123"/>
      <c r="K258" s="123" t="str">
        <f>IF(ISNA(VLOOKUP(I258,限定アイテム!C:E,3,FALSE)),"",VLOOKUP(I258,限定アイテム!C:E,3,FALSE))</f>
        <v/>
      </c>
      <c r="L258" s="123"/>
      <c r="M258" s="123"/>
    </row>
    <row r="259" spans="1:13" hidden="1" outlineLevel="1">
      <c r="A259" s="119">
        <v>258</v>
      </c>
      <c r="B259" s="120" t="s">
        <v>2060</v>
      </c>
      <c r="C259" s="120"/>
      <c r="D259" s="120"/>
      <c r="E259" s="120"/>
      <c r="F259" s="123">
        <v>22</v>
      </c>
      <c r="G259" s="123" t="s">
        <v>322</v>
      </c>
      <c r="H259" s="123" t="s">
        <v>328</v>
      </c>
      <c r="I259" s="123" t="s">
        <v>354</v>
      </c>
      <c r="J259" s="123"/>
      <c r="K259" s="123" t="str">
        <f>IF(ISNA(VLOOKUP(I259,限定アイテム!C:E,3,FALSE)),"",VLOOKUP(I259,限定アイテム!C:E,3,FALSE))</f>
        <v/>
      </c>
      <c r="L259" s="123"/>
      <c r="M259" s="123"/>
    </row>
    <row r="260" spans="1:13" hidden="1" outlineLevel="1">
      <c r="A260" s="119">
        <v>259</v>
      </c>
      <c r="B260" s="120" t="s">
        <v>2060</v>
      </c>
      <c r="C260" s="120"/>
      <c r="D260" s="120"/>
      <c r="E260" s="120"/>
      <c r="F260" s="123">
        <v>23</v>
      </c>
      <c r="G260" s="123" t="s">
        <v>322</v>
      </c>
      <c r="H260" s="123" t="s">
        <v>328</v>
      </c>
      <c r="I260" s="123" t="s">
        <v>355</v>
      </c>
      <c r="J260" s="123"/>
      <c r="K260" s="123" t="str">
        <f>IF(ISNA(VLOOKUP(I260,限定アイテム!C:E,3,FALSE)),"",VLOOKUP(I260,限定アイテム!C:E,3,FALSE))</f>
        <v/>
      </c>
      <c r="L260" s="123">
        <v>1</v>
      </c>
      <c r="M260" s="123"/>
    </row>
    <row r="261" spans="1:13" hidden="1" outlineLevel="1">
      <c r="A261" s="119">
        <v>260</v>
      </c>
      <c r="B261" s="120" t="s">
        <v>2060</v>
      </c>
      <c r="C261" s="120"/>
      <c r="D261" s="120"/>
      <c r="E261" s="120"/>
      <c r="F261" s="123">
        <v>24</v>
      </c>
      <c r="G261" s="123" t="s">
        <v>322</v>
      </c>
      <c r="H261" s="123" t="s">
        <v>328</v>
      </c>
      <c r="I261" s="123" t="s">
        <v>356</v>
      </c>
      <c r="J261" s="123"/>
      <c r="K261" s="123" t="str">
        <f>IF(ISNA(VLOOKUP(I261,限定アイテム!C:E,3,FALSE)),"",VLOOKUP(I261,限定アイテム!C:E,3,FALSE))</f>
        <v/>
      </c>
      <c r="L261" s="123"/>
      <c r="M261" s="123"/>
    </row>
    <row r="262" spans="1:13" hidden="1" outlineLevel="1">
      <c r="A262" s="119">
        <v>261</v>
      </c>
      <c r="B262" s="120" t="s">
        <v>2060</v>
      </c>
      <c r="C262" s="120"/>
      <c r="D262" s="120"/>
      <c r="E262" s="120"/>
      <c r="F262" s="123">
        <v>25</v>
      </c>
      <c r="G262" s="123" t="s">
        <v>323</v>
      </c>
      <c r="H262" s="123" t="s">
        <v>329</v>
      </c>
      <c r="I262" s="123" t="s">
        <v>357</v>
      </c>
      <c r="J262" s="123"/>
      <c r="K262" s="123" t="str">
        <f>IF(ISNA(VLOOKUP(I262,限定アイテム!C:E,3,FALSE)),"",VLOOKUP(I262,限定アイテム!C:E,3,FALSE))</f>
        <v>長篠の戦い</v>
      </c>
      <c r="L262" s="123"/>
      <c r="M262" s="123"/>
    </row>
    <row r="263" spans="1:13" hidden="1" outlineLevel="1">
      <c r="A263" s="119">
        <v>262</v>
      </c>
      <c r="B263" s="120" t="s">
        <v>2060</v>
      </c>
      <c r="C263" s="120"/>
      <c r="D263" s="120"/>
      <c r="E263" s="120"/>
      <c r="F263" s="123">
        <v>26</v>
      </c>
      <c r="G263" s="123" t="s">
        <v>323</v>
      </c>
      <c r="H263" s="123" t="s">
        <v>329</v>
      </c>
      <c r="I263" s="123" t="s">
        <v>358</v>
      </c>
      <c r="J263" s="123"/>
      <c r="K263" s="123" t="str">
        <f>IF(ISNA(VLOOKUP(I263,限定アイテム!C:E,3,FALSE)),"",VLOOKUP(I263,限定アイテム!C:E,3,FALSE))</f>
        <v>香嵐渓</v>
      </c>
      <c r="L263" s="123">
        <v>2</v>
      </c>
      <c r="M263" s="123"/>
    </row>
    <row r="264" spans="1:13" hidden="1" outlineLevel="1">
      <c r="A264" s="119">
        <v>263</v>
      </c>
      <c r="B264" s="120" t="s">
        <v>2060</v>
      </c>
      <c r="C264" s="120"/>
      <c r="D264" s="120"/>
      <c r="E264" s="120"/>
      <c r="F264" s="123">
        <v>27</v>
      </c>
      <c r="G264" s="123" t="s">
        <v>323</v>
      </c>
      <c r="H264" s="123" t="s">
        <v>329</v>
      </c>
      <c r="I264" s="123" t="s">
        <v>359</v>
      </c>
      <c r="J264" s="123"/>
      <c r="K264" s="123" t="str">
        <f>IF(ISNA(VLOOKUP(I264,限定アイテム!C:E,3,FALSE)),"",VLOOKUP(I264,限定アイテム!C:E,3,FALSE))</f>
        <v/>
      </c>
      <c r="L264" s="123"/>
      <c r="M264" s="123"/>
    </row>
    <row r="265" spans="1:13" hidden="1" outlineLevel="1">
      <c r="A265" s="119">
        <v>264</v>
      </c>
      <c r="B265" s="120" t="s">
        <v>2060</v>
      </c>
      <c r="C265" s="120"/>
      <c r="D265" s="120"/>
      <c r="E265" s="120"/>
      <c r="F265" s="123">
        <v>28</v>
      </c>
      <c r="G265" s="123" t="s">
        <v>323</v>
      </c>
      <c r="H265" s="123" t="s">
        <v>329</v>
      </c>
      <c r="I265" s="123" t="s">
        <v>360</v>
      </c>
      <c r="J265" s="123"/>
      <c r="K265" s="123" t="str">
        <f>IF(ISNA(VLOOKUP(I265,限定アイテム!C:E,3,FALSE)),"",VLOOKUP(I265,限定アイテム!C:E,3,FALSE))</f>
        <v/>
      </c>
      <c r="L265" s="123"/>
      <c r="M265" s="123"/>
    </row>
    <row r="266" spans="1:13" hidden="1" outlineLevel="1">
      <c r="A266" s="119">
        <v>265</v>
      </c>
      <c r="B266" s="120" t="s">
        <v>2060</v>
      </c>
      <c r="C266" s="120"/>
      <c r="D266" s="120"/>
      <c r="E266" s="120"/>
      <c r="F266" s="123">
        <v>29</v>
      </c>
      <c r="G266" s="123" t="s">
        <v>323</v>
      </c>
      <c r="H266" s="123" t="s">
        <v>329</v>
      </c>
      <c r="I266" s="123" t="s">
        <v>361</v>
      </c>
      <c r="J266" s="123"/>
      <c r="K266" s="123" t="str">
        <f>IF(ISNA(VLOOKUP(I266,限定アイテム!C:E,3,FALSE)),"",VLOOKUP(I266,限定アイテム!C:E,3,FALSE))</f>
        <v/>
      </c>
      <c r="L266" s="123"/>
      <c r="M266" s="123"/>
    </row>
    <row r="267" spans="1:13" hidden="1" outlineLevel="1">
      <c r="A267" s="119">
        <v>266</v>
      </c>
      <c r="B267" s="120" t="s">
        <v>2060</v>
      </c>
      <c r="C267" s="120"/>
      <c r="D267" s="120"/>
      <c r="E267" s="120"/>
      <c r="F267" s="123">
        <v>30</v>
      </c>
      <c r="G267" s="123" t="s">
        <v>323</v>
      </c>
      <c r="H267" s="123" t="s">
        <v>329</v>
      </c>
      <c r="I267" s="123" t="s">
        <v>362</v>
      </c>
      <c r="J267" s="123"/>
      <c r="K267" s="123" t="str">
        <f>IF(ISNA(VLOOKUP(I267,限定アイテム!C:E,3,FALSE)),"",VLOOKUP(I267,限定アイテム!C:E,3,FALSE))</f>
        <v>お稲荷様</v>
      </c>
      <c r="L267" s="123"/>
      <c r="M267" s="123"/>
    </row>
    <row r="268" spans="1:13" hidden="1" outlineLevel="1">
      <c r="A268" s="119">
        <v>267</v>
      </c>
      <c r="B268" s="120" t="s">
        <v>2060</v>
      </c>
      <c r="C268" s="120"/>
      <c r="D268" s="120"/>
      <c r="E268" s="120"/>
      <c r="F268" s="123">
        <v>31</v>
      </c>
      <c r="G268" s="123" t="s">
        <v>323</v>
      </c>
      <c r="H268" s="123" t="s">
        <v>329</v>
      </c>
      <c r="I268" s="123" t="s">
        <v>363</v>
      </c>
      <c r="J268" s="123"/>
      <c r="K268" s="123" t="str">
        <f>IF(ISNA(VLOOKUP(I268,限定アイテム!C:E,3,FALSE)),"",VLOOKUP(I268,限定アイテム!C:E,3,FALSE))</f>
        <v/>
      </c>
      <c r="L268" s="123"/>
      <c r="M268" s="123"/>
    </row>
    <row r="269" spans="1:13" hidden="1" outlineLevel="1">
      <c r="A269" s="119">
        <v>268</v>
      </c>
      <c r="B269" s="120" t="s">
        <v>2060</v>
      </c>
      <c r="C269" s="120"/>
      <c r="D269" s="120"/>
      <c r="E269" s="120"/>
      <c r="F269" s="123">
        <v>32</v>
      </c>
      <c r="G269" s="123" t="s">
        <v>323</v>
      </c>
      <c r="H269" s="123" t="s">
        <v>329</v>
      </c>
      <c r="I269" s="123" t="s">
        <v>838</v>
      </c>
      <c r="J269" s="123"/>
      <c r="K269" s="123" t="str">
        <f>IF(ISNA(VLOOKUP(I269,限定アイテム!C:E,3,FALSE)),"",VLOOKUP(I269,限定アイテム!C:E,3,FALSE))</f>
        <v/>
      </c>
      <c r="L269" s="123">
        <v>2</v>
      </c>
      <c r="M269" s="123"/>
    </row>
    <row r="270" spans="1:13" hidden="1" outlineLevel="1">
      <c r="A270" s="119">
        <v>269</v>
      </c>
      <c r="B270" s="120" t="s">
        <v>2060</v>
      </c>
      <c r="C270" s="120"/>
      <c r="D270" s="120"/>
      <c r="E270" s="120"/>
      <c r="F270" s="123">
        <v>33</v>
      </c>
      <c r="G270" s="123" t="s">
        <v>323</v>
      </c>
      <c r="H270" s="123" t="s">
        <v>330</v>
      </c>
      <c r="I270" s="123" t="s">
        <v>364</v>
      </c>
      <c r="J270" s="123"/>
      <c r="K270" s="123" t="str">
        <f>IF(ISNA(VLOOKUP(I270,限定アイテム!C:E,3,FALSE)),"",VLOOKUP(I270,限定アイテム!C:E,3,FALSE))</f>
        <v/>
      </c>
      <c r="L270" s="123">
        <v>2</v>
      </c>
      <c r="M270" s="123"/>
    </row>
    <row r="271" spans="1:13" hidden="1" outlineLevel="1">
      <c r="A271" s="119">
        <v>270</v>
      </c>
      <c r="B271" s="120" t="s">
        <v>2060</v>
      </c>
      <c r="C271" s="120"/>
      <c r="D271" s="120"/>
      <c r="E271" s="120"/>
      <c r="F271" s="123">
        <v>34</v>
      </c>
      <c r="G271" s="123" t="s">
        <v>323</v>
      </c>
      <c r="H271" s="123" t="s">
        <v>330</v>
      </c>
      <c r="I271" s="123" t="s">
        <v>365</v>
      </c>
      <c r="J271" s="123"/>
      <c r="K271" s="123" t="str">
        <f>IF(ISNA(VLOOKUP(I271,限定アイテム!C:E,3,FALSE)),"",VLOOKUP(I271,限定アイテム!C:E,3,FALSE))</f>
        <v/>
      </c>
      <c r="L271" s="123"/>
      <c r="M271" s="123"/>
    </row>
    <row r="272" spans="1:13" hidden="1" outlineLevel="1">
      <c r="A272" s="119">
        <v>271</v>
      </c>
      <c r="B272" s="120" t="s">
        <v>2060</v>
      </c>
      <c r="C272" s="120"/>
      <c r="D272" s="120"/>
      <c r="E272" s="120"/>
      <c r="F272" s="123">
        <v>35</v>
      </c>
      <c r="G272" s="123" t="s">
        <v>323</v>
      </c>
      <c r="H272" s="123" t="s">
        <v>330</v>
      </c>
      <c r="I272" s="123" t="s">
        <v>366</v>
      </c>
      <c r="J272" s="123"/>
      <c r="K272" s="123" t="str">
        <f>IF(ISNA(VLOOKUP(I272,限定アイテム!C:E,3,FALSE)),"",VLOOKUP(I272,限定アイテム!C:E,3,FALSE))</f>
        <v/>
      </c>
      <c r="L272" s="123"/>
      <c r="M272" s="123"/>
    </row>
    <row r="273" spans="1:13" hidden="1" outlineLevel="1">
      <c r="A273" s="119">
        <v>272</v>
      </c>
      <c r="B273" s="120" t="s">
        <v>2060</v>
      </c>
      <c r="C273" s="120"/>
      <c r="D273" s="120"/>
      <c r="E273" s="120"/>
      <c r="F273" s="123">
        <v>36</v>
      </c>
      <c r="G273" s="123" t="s">
        <v>323</v>
      </c>
      <c r="H273" s="123" t="s">
        <v>330</v>
      </c>
      <c r="I273" s="123" t="s">
        <v>367</v>
      </c>
      <c r="J273" s="123"/>
      <c r="K273" s="123" t="str">
        <f>IF(ISNA(VLOOKUP(I273,限定アイテム!C:E,3,FALSE)),"",VLOOKUP(I273,限定アイテム!C:E,3,FALSE))</f>
        <v/>
      </c>
      <c r="L273" s="123"/>
      <c r="M273" s="123"/>
    </row>
    <row r="274" spans="1:13" hidden="1" outlineLevel="1">
      <c r="A274" s="119">
        <v>273</v>
      </c>
      <c r="B274" s="120" t="s">
        <v>2060</v>
      </c>
      <c r="C274" s="120"/>
      <c r="D274" s="120"/>
      <c r="E274" s="120"/>
      <c r="F274" s="123">
        <v>37</v>
      </c>
      <c r="G274" s="123" t="s">
        <v>323</v>
      </c>
      <c r="H274" s="123" t="s">
        <v>330</v>
      </c>
      <c r="I274" s="123" t="s">
        <v>368</v>
      </c>
      <c r="J274" s="123"/>
      <c r="K274" s="123" t="str">
        <f>IF(ISNA(VLOOKUP(I274,限定アイテム!C:E,3,FALSE)),"",VLOOKUP(I274,限定アイテム!C:E,3,FALSE))</f>
        <v>桶狭間の戦い</v>
      </c>
      <c r="L274" s="123"/>
      <c r="M274" s="123"/>
    </row>
    <row r="275" spans="1:13" hidden="1" outlineLevel="1">
      <c r="A275" s="119">
        <v>274</v>
      </c>
      <c r="B275" s="120" t="s">
        <v>2060</v>
      </c>
      <c r="C275" s="120"/>
      <c r="D275" s="120"/>
      <c r="E275" s="120"/>
      <c r="F275" s="123">
        <v>38</v>
      </c>
      <c r="G275" s="123" t="s">
        <v>323</v>
      </c>
      <c r="H275" s="123" t="s">
        <v>330</v>
      </c>
      <c r="I275" s="123" t="s">
        <v>369</v>
      </c>
      <c r="J275" s="123"/>
      <c r="K275" s="123" t="str">
        <f>IF(ISNA(VLOOKUP(I275,限定アイテム!C:E,3,FALSE)),"",VLOOKUP(I275,限定アイテム!C:E,3,FALSE))</f>
        <v/>
      </c>
      <c r="L275" s="123">
        <v>2</v>
      </c>
      <c r="M275" s="123"/>
    </row>
    <row r="276" spans="1:13" hidden="1" outlineLevel="1">
      <c r="A276" s="119">
        <v>275</v>
      </c>
      <c r="B276" s="120" t="s">
        <v>2060</v>
      </c>
      <c r="C276" s="120"/>
      <c r="D276" s="120"/>
      <c r="E276" s="120"/>
      <c r="F276" s="123">
        <v>39</v>
      </c>
      <c r="G276" s="123" t="s">
        <v>323</v>
      </c>
      <c r="H276" s="123" t="s">
        <v>330</v>
      </c>
      <c r="I276" s="123" t="s">
        <v>370</v>
      </c>
      <c r="J276" s="123"/>
      <c r="K276" s="123" t="str">
        <f>IF(ISNA(VLOOKUP(I276,限定アイテム!C:E,3,FALSE)),"",VLOOKUP(I276,限定アイテム!C:E,3,FALSE))</f>
        <v/>
      </c>
      <c r="L276" s="123"/>
      <c r="M276" s="123"/>
    </row>
    <row r="277" spans="1:13" hidden="1" outlineLevel="1">
      <c r="A277" s="119">
        <v>276</v>
      </c>
      <c r="B277" s="120" t="s">
        <v>2060</v>
      </c>
      <c r="C277" s="120"/>
      <c r="D277" s="120"/>
      <c r="E277" s="120"/>
      <c r="F277" s="123">
        <v>40</v>
      </c>
      <c r="G277" s="123" t="s">
        <v>323</v>
      </c>
      <c r="H277" s="123" t="s">
        <v>330</v>
      </c>
      <c r="I277" s="123" t="s">
        <v>371</v>
      </c>
      <c r="J277" s="123"/>
      <c r="K277" s="123" t="str">
        <f>IF(ISNA(VLOOKUP(I277,限定アイテム!C:E,3,FALSE)),"",VLOOKUP(I277,限定アイテム!C:E,3,FALSE))</f>
        <v/>
      </c>
      <c r="L277" s="123"/>
      <c r="M277" s="123"/>
    </row>
    <row r="278" spans="1:13" hidden="1" outlineLevel="1">
      <c r="A278" s="119">
        <v>277</v>
      </c>
      <c r="B278" s="120" t="s">
        <v>2060</v>
      </c>
      <c r="C278" s="120"/>
      <c r="D278" s="120"/>
      <c r="E278" s="120"/>
      <c r="F278" s="123">
        <v>41</v>
      </c>
      <c r="G278" s="123" t="s">
        <v>323</v>
      </c>
      <c r="H278" s="123" t="s">
        <v>330</v>
      </c>
      <c r="I278" s="123" t="s">
        <v>372</v>
      </c>
      <c r="J278" s="123"/>
      <c r="K278" s="123" t="str">
        <f>IF(ISNA(VLOOKUP(I278,限定アイテム!C:E,3,FALSE)),"",VLOOKUP(I278,限定アイテム!C:E,3,FALSE))</f>
        <v/>
      </c>
      <c r="L278" s="123"/>
      <c r="M278" s="123"/>
    </row>
    <row r="279" spans="1:13" hidden="1" outlineLevel="1">
      <c r="A279" s="119">
        <v>278</v>
      </c>
      <c r="B279" s="120" t="s">
        <v>2060</v>
      </c>
      <c r="C279" s="120"/>
      <c r="D279" s="120"/>
      <c r="E279" s="120"/>
      <c r="F279" s="123">
        <v>42</v>
      </c>
      <c r="G279" s="123" t="s">
        <v>323</v>
      </c>
      <c r="H279" s="123" t="s">
        <v>330</v>
      </c>
      <c r="I279" s="123" t="s">
        <v>373</v>
      </c>
      <c r="J279" s="123"/>
      <c r="K279" s="123" t="str">
        <f>IF(ISNA(VLOOKUP(I279,限定アイテム!C:E,3,FALSE)),"",VLOOKUP(I279,限定アイテム!C:E,3,FALSE))</f>
        <v/>
      </c>
      <c r="L279" s="123"/>
      <c r="M279" s="123"/>
    </row>
    <row r="280" spans="1:13" hidden="1" outlineLevel="1">
      <c r="A280" s="119">
        <v>279</v>
      </c>
      <c r="B280" s="120" t="s">
        <v>2060</v>
      </c>
      <c r="C280" s="120"/>
      <c r="D280" s="120"/>
      <c r="E280" s="120"/>
      <c r="F280" s="123">
        <v>43</v>
      </c>
      <c r="G280" s="123" t="s">
        <v>323</v>
      </c>
      <c r="H280" s="123" t="s">
        <v>330</v>
      </c>
      <c r="I280" s="123" t="s">
        <v>374</v>
      </c>
      <c r="J280" s="123"/>
      <c r="K280" s="123" t="str">
        <f>IF(ISNA(VLOOKUP(I280,限定アイテム!C:E,3,FALSE)),"",VLOOKUP(I280,限定アイテム!C:E,3,FALSE))</f>
        <v/>
      </c>
      <c r="L280" s="123"/>
      <c r="M280" s="123"/>
    </row>
    <row r="281" spans="1:13" hidden="1" outlineLevel="1">
      <c r="A281" s="119">
        <v>280</v>
      </c>
      <c r="B281" s="120" t="s">
        <v>2060</v>
      </c>
      <c r="C281" s="120"/>
      <c r="D281" s="120"/>
      <c r="E281" s="120"/>
      <c r="F281" s="123">
        <v>44</v>
      </c>
      <c r="G281" s="123" t="s">
        <v>323</v>
      </c>
      <c r="H281" s="123" t="s">
        <v>330</v>
      </c>
      <c r="I281" s="123" t="s">
        <v>375</v>
      </c>
      <c r="J281" s="123"/>
      <c r="K281" s="123" t="str">
        <f>IF(ISNA(VLOOKUP(I281,限定アイテム!C:E,3,FALSE)),"",VLOOKUP(I281,限定アイテム!C:E,3,FALSE))</f>
        <v/>
      </c>
      <c r="L281" s="123"/>
      <c r="M281" s="123"/>
    </row>
    <row r="282" spans="1:13" hidden="1" outlineLevel="1">
      <c r="A282" s="119">
        <v>281</v>
      </c>
      <c r="B282" s="120" t="s">
        <v>2060</v>
      </c>
      <c r="C282" s="120"/>
      <c r="D282" s="120"/>
      <c r="E282" s="120"/>
      <c r="F282" s="123">
        <v>45</v>
      </c>
      <c r="G282" s="123" t="s">
        <v>324</v>
      </c>
      <c r="H282" s="123" t="s">
        <v>331</v>
      </c>
      <c r="I282" s="123" t="s">
        <v>376</v>
      </c>
      <c r="J282" s="123"/>
      <c r="K282" s="123" t="str">
        <f>IF(ISNA(VLOOKUP(I282,限定アイテム!C:E,3,FALSE)),"",VLOOKUP(I282,限定アイテム!C:E,3,FALSE))</f>
        <v/>
      </c>
      <c r="L282" s="123"/>
      <c r="M282" s="123" t="str">
        <f>IF(ISNA(VLOOKUP(I282,#REF!,1,FALSE)),"●NG●",I282)</f>
        <v>桑名</v>
      </c>
    </row>
    <row r="283" spans="1:13" hidden="1" outlineLevel="1">
      <c r="A283" s="119">
        <v>282</v>
      </c>
      <c r="B283" s="120" t="s">
        <v>2060</v>
      </c>
      <c r="C283" s="120"/>
      <c r="D283" s="120"/>
      <c r="E283" s="120"/>
      <c r="F283" s="123">
        <v>46</v>
      </c>
      <c r="G283" s="123" t="s">
        <v>324</v>
      </c>
      <c r="H283" s="123" t="s">
        <v>331</v>
      </c>
      <c r="I283" s="123" t="s">
        <v>377</v>
      </c>
      <c r="J283" s="123"/>
      <c r="K283" s="123" t="str">
        <f>IF(ISNA(VLOOKUP(I283,限定アイテム!C:E,3,FALSE)),"",VLOOKUP(I283,限定アイテム!C:E,3,FALSE))</f>
        <v/>
      </c>
      <c r="L283" s="123"/>
      <c r="M283" s="123" t="str">
        <f>IF(ISNA(VLOOKUP(I283,#REF!,1,FALSE)),"●NG●",I283)</f>
        <v>四日市</v>
      </c>
    </row>
    <row r="284" spans="1:13" hidden="1" outlineLevel="1">
      <c r="A284" s="119">
        <v>283</v>
      </c>
      <c r="B284" s="120" t="s">
        <v>2060</v>
      </c>
      <c r="C284" s="120"/>
      <c r="D284" s="120"/>
      <c r="E284" s="120"/>
      <c r="F284" s="123">
        <v>47</v>
      </c>
      <c r="G284" s="123" t="s">
        <v>324</v>
      </c>
      <c r="H284" s="123" t="s">
        <v>331</v>
      </c>
      <c r="I284" s="123" t="s">
        <v>378</v>
      </c>
      <c r="J284" s="123"/>
      <c r="K284" s="123" t="str">
        <f>IF(ISNA(VLOOKUP(I284,限定アイテム!C:E,3,FALSE)),"",VLOOKUP(I284,限定アイテム!C:E,3,FALSE))</f>
        <v/>
      </c>
      <c r="L284" s="123"/>
      <c r="M284" s="123" t="str">
        <f>IF(ISNA(VLOOKUP(I284,#REF!,1,FALSE)),"●NG●",I284)</f>
        <v>三重</v>
      </c>
    </row>
    <row r="285" spans="1:13" hidden="1" outlineLevel="1">
      <c r="A285" s="119">
        <v>284</v>
      </c>
      <c r="B285" s="120" t="s">
        <v>2060</v>
      </c>
      <c r="C285" s="120"/>
      <c r="D285" s="120"/>
      <c r="E285" s="120"/>
      <c r="F285" s="123">
        <v>48</v>
      </c>
      <c r="G285" s="123" t="s">
        <v>324</v>
      </c>
      <c r="H285" s="123" t="s">
        <v>331</v>
      </c>
      <c r="I285" s="123" t="s">
        <v>379</v>
      </c>
      <c r="J285" s="123"/>
      <c r="K285" s="123" t="str">
        <f>IF(ISNA(VLOOKUP(I285,限定アイテム!C:E,3,FALSE)),"",VLOOKUP(I285,限定アイテム!C:E,3,FALSE))</f>
        <v/>
      </c>
      <c r="L285" s="123"/>
      <c r="M285" s="123" t="str">
        <f>IF(ISNA(VLOOKUP(I285,#REF!,1,FALSE)),"●NG●",I285)</f>
        <v>鈴鹿</v>
      </c>
    </row>
    <row r="286" spans="1:13" hidden="1" outlineLevel="1">
      <c r="A286" s="119">
        <v>285</v>
      </c>
      <c r="B286" s="120" t="s">
        <v>2060</v>
      </c>
      <c r="C286" s="120"/>
      <c r="D286" s="120"/>
      <c r="E286" s="120"/>
      <c r="F286" s="123">
        <v>49</v>
      </c>
      <c r="G286" s="123" t="s">
        <v>324</v>
      </c>
      <c r="H286" s="123" t="s">
        <v>331</v>
      </c>
      <c r="I286" s="123" t="s">
        <v>380</v>
      </c>
      <c r="J286" s="123"/>
      <c r="K286" s="123" t="str">
        <f>IF(ISNA(VLOOKUP(I286,限定アイテム!C:E,3,FALSE)),"",VLOOKUP(I286,限定アイテム!C:E,3,FALSE))</f>
        <v/>
      </c>
      <c r="L286" s="123"/>
      <c r="M286" s="123" t="str">
        <f>IF(ISNA(VLOOKUP(I286,#REF!,1,FALSE)),"●NG●",I286)</f>
        <v>津</v>
      </c>
    </row>
    <row r="287" spans="1:13" hidden="1" outlineLevel="1">
      <c r="A287" s="119">
        <v>286</v>
      </c>
      <c r="B287" s="120" t="s">
        <v>2060</v>
      </c>
      <c r="C287" s="120"/>
      <c r="D287" s="120"/>
      <c r="E287" s="120"/>
      <c r="F287" s="123">
        <v>50</v>
      </c>
      <c r="G287" s="123" t="s">
        <v>324</v>
      </c>
      <c r="H287" s="123" t="s">
        <v>331</v>
      </c>
      <c r="I287" s="123" t="s">
        <v>381</v>
      </c>
      <c r="J287" s="123"/>
      <c r="K287" s="123" t="str">
        <f>IF(ISNA(VLOOKUP(I287,限定アイテム!C:E,3,FALSE)),"",VLOOKUP(I287,限定アイテム!C:E,3,FALSE))</f>
        <v>伊勢神宮</v>
      </c>
      <c r="L287" s="123"/>
      <c r="M287" s="123" t="str">
        <f>IF(ISNA(VLOOKUP(I287,#REF!,1,FALSE)),"●NG●",I287)</f>
        <v>宇治山田</v>
      </c>
    </row>
    <row r="288" spans="1:13" hidden="1" outlineLevel="1">
      <c r="A288" s="119">
        <v>287</v>
      </c>
      <c r="B288" s="120" t="s">
        <v>2060</v>
      </c>
      <c r="C288" s="120"/>
      <c r="D288" s="120"/>
      <c r="E288" s="120"/>
      <c r="F288" s="123">
        <v>51</v>
      </c>
      <c r="G288" s="123" t="s">
        <v>324</v>
      </c>
      <c r="H288" s="123" t="s">
        <v>331</v>
      </c>
      <c r="I288" s="123" t="s">
        <v>382</v>
      </c>
      <c r="J288" s="123"/>
      <c r="K288" s="123" t="str">
        <f>IF(ISNA(VLOOKUP(I288,限定アイテム!C:E,3,FALSE)),"",VLOOKUP(I288,限定アイテム!C:E,3,FALSE))</f>
        <v/>
      </c>
      <c r="L288" s="123"/>
      <c r="M288" s="123" t="str">
        <f>IF(ISNA(VLOOKUP(I288,#REF!,1,FALSE)),"●NG●",I288)</f>
        <v>松阪</v>
      </c>
    </row>
    <row r="289" spans="1:13" hidden="1" outlineLevel="1">
      <c r="A289" s="119">
        <v>288</v>
      </c>
      <c r="B289" s="120" t="s">
        <v>2060</v>
      </c>
      <c r="C289" s="120"/>
      <c r="D289" s="120"/>
      <c r="E289" s="120"/>
      <c r="F289" s="123">
        <v>52</v>
      </c>
      <c r="G289" s="123" t="s">
        <v>324</v>
      </c>
      <c r="H289" s="123" t="s">
        <v>332</v>
      </c>
      <c r="I289" s="123" t="s">
        <v>383</v>
      </c>
      <c r="J289" s="123"/>
      <c r="K289" s="123" t="str">
        <f>IF(ISNA(VLOOKUP(I289,限定アイテム!C:E,3,FALSE)),"",VLOOKUP(I289,限定アイテム!C:E,3,FALSE))</f>
        <v>伊賀の里</v>
      </c>
      <c r="L289" s="123"/>
      <c r="M289" s="123" t="str">
        <f>IF(ISNA(VLOOKUP(I289,#REF!,1,FALSE)),"●NG●",I289)</f>
        <v>上野・名張</v>
      </c>
    </row>
    <row r="290" spans="1:13" hidden="1" outlineLevel="1">
      <c r="A290" s="119">
        <v>289</v>
      </c>
      <c r="B290" s="121" t="s">
        <v>2060</v>
      </c>
      <c r="C290" s="121"/>
      <c r="D290" s="121"/>
      <c r="E290" s="121"/>
      <c r="F290" s="124">
        <v>53</v>
      </c>
      <c r="G290" s="124" t="s">
        <v>324</v>
      </c>
      <c r="H290" s="124" t="s">
        <v>333</v>
      </c>
      <c r="I290" s="124" t="s">
        <v>384</v>
      </c>
      <c r="J290" s="124"/>
      <c r="K290" s="124" t="str">
        <f>IF(ISNA(VLOOKUP(I290,限定アイテム!C:E,3,FALSE)),"",VLOOKUP(I290,限定アイテム!C:E,3,FALSE))</f>
        <v>九鬼水軍</v>
      </c>
      <c r="L290" s="124"/>
      <c r="M290" s="124" t="str">
        <f>IF(ISNA(VLOOKUP(I290,#REF!,1,FALSE)),"●NG●",I290)</f>
        <v>鳥羽・阿児</v>
      </c>
    </row>
    <row r="291" spans="1:13" collapsed="1">
      <c r="A291" s="119">
        <v>290</v>
      </c>
      <c r="B291" s="119" t="s">
        <v>2111</v>
      </c>
      <c r="C291" s="119">
        <f>COUNTIF(B:B,B291)</f>
        <v>32</v>
      </c>
      <c r="D291" s="119">
        <f>COUNTIFS(B:B,B291,J:J,"")</f>
        <v>32</v>
      </c>
      <c r="E291" s="119">
        <f>COUNTIFS(B:B,B291,J:J,1)</f>
        <v>0</v>
      </c>
      <c r="F291" s="122">
        <v>1</v>
      </c>
      <c r="G291" s="122" t="s">
        <v>385</v>
      </c>
      <c r="H291" s="122" t="s">
        <v>388</v>
      </c>
      <c r="I291" s="122" t="s">
        <v>392</v>
      </c>
      <c r="J291" s="122"/>
      <c r="K291" s="122" t="str">
        <f>IF(ISNA(VLOOKUP(I291,限定アイテム!C:E,3,FALSE)),"",VLOOKUP(I291,限定アイテム!C:E,3,FALSE))</f>
        <v/>
      </c>
      <c r="L291" s="122"/>
      <c r="M291" s="122"/>
    </row>
    <row r="292" spans="1:13" hidden="1" outlineLevel="1">
      <c r="A292" s="119">
        <v>291</v>
      </c>
      <c r="B292" s="120" t="s">
        <v>2054</v>
      </c>
      <c r="C292" s="120"/>
      <c r="D292" s="120"/>
      <c r="E292" s="120"/>
      <c r="F292" s="123">
        <v>2</v>
      </c>
      <c r="G292" s="123" t="s">
        <v>385</v>
      </c>
      <c r="H292" s="123" t="s">
        <v>388</v>
      </c>
      <c r="I292" s="123" t="s">
        <v>393</v>
      </c>
      <c r="J292" s="123"/>
      <c r="K292" s="123" t="str">
        <f>IF(ISNA(VLOOKUP(I292,限定アイテム!C:E,3,FALSE)),"",VLOOKUP(I292,限定アイテム!C:E,3,FALSE))</f>
        <v>善光寺</v>
      </c>
      <c r="L292" s="123"/>
      <c r="M292" s="123"/>
    </row>
    <row r="293" spans="1:13" hidden="1" outlineLevel="1">
      <c r="A293" s="119">
        <v>292</v>
      </c>
      <c r="B293" s="120" t="s">
        <v>2054</v>
      </c>
      <c r="C293" s="120"/>
      <c r="D293" s="120"/>
      <c r="E293" s="120"/>
      <c r="F293" s="123">
        <v>3</v>
      </c>
      <c r="G293" s="123" t="s">
        <v>385</v>
      </c>
      <c r="H293" s="123" t="s">
        <v>388</v>
      </c>
      <c r="I293" s="123" t="s">
        <v>839</v>
      </c>
      <c r="J293" s="123"/>
      <c r="K293" s="123" t="str">
        <f>IF(ISNA(VLOOKUP(I293,限定アイテム!C:E,3,FALSE)),"",VLOOKUP(I293,限定アイテム!C:E,3,FALSE))</f>
        <v/>
      </c>
      <c r="L293" s="123"/>
      <c r="M293" s="123"/>
    </row>
    <row r="294" spans="1:13" hidden="1" outlineLevel="1">
      <c r="A294" s="119">
        <v>293</v>
      </c>
      <c r="B294" s="120" t="s">
        <v>2054</v>
      </c>
      <c r="C294" s="120"/>
      <c r="D294" s="120"/>
      <c r="E294" s="120"/>
      <c r="F294" s="123">
        <v>4</v>
      </c>
      <c r="G294" s="123" t="s">
        <v>385</v>
      </c>
      <c r="H294" s="123" t="s">
        <v>388</v>
      </c>
      <c r="I294" s="123" t="s">
        <v>394</v>
      </c>
      <c r="J294" s="123"/>
      <c r="K294" s="123" t="str">
        <f>IF(ISNA(VLOOKUP(I294,限定アイテム!C:E,3,FALSE)),"",VLOOKUP(I294,限定アイテム!C:E,3,FALSE))</f>
        <v>川中島の戦い</v>
      </c>
      <c r="L294" s="123"/>
      <c r="M294" s="123"/>
    </row>
    <row r="295" spans="1:13" hidden="1" outlineLevel="1">
      <c r="A295" s="119">
        <v>294</v>
      </c>
      <c r="B295" s="120" t="s">
        <v>2054</v>
      </c>
      <c r="C295" s="120"/>
      <c r="D295" s="120"/>
      <c r="E295" s="120"/>
      <c r="F295" s="123">
        <v>5</v>
      </c>
      <c r="G295" s="123" t="s">
        <v>385</v>
      </c>
      <c r="H295" s="123" t="s">
        <v>388</v>
      </c>
      <c r="I295" s="123" t="s">
        <v>395</v>
      </c>
      <c r="J295" s="123"/>
      <c r="K295" s="123" t="str">
        <f>IF(ISNA(VLOOKUP(I295,限定アイテム!C:E,3,FALSE)),"",VLOOKUP(I295,限定アイテム!C:E,3,FALSE))</f>
        <v/>
      </c>
      <c r="L295" s="123"/>
      <c r="M295" s="123"/>
    </row>
    <row r="296" spans="1:13" hidden="1" outlineLevel="1">
      <c r="A296" s="119">
        <v>295</v>
      </c>
      <c r="B296" s="120" t="s">
        <v>2054</v>
      </c>
      <c r="C296" s="120"/>
      <c r="D296" s="120"/>
      <c r="E296" s="120"/>
      <c r="F296" s="123">
        <v>6</v>
      </c>
      <c r="G296" s="123" t="s">
        <v>385</v>
      </c>
      <c r="H296" s="123" t="s">
        <v>388</v>
      </c>
      <c r="I296" s="123" t="s">
        <v>840</v>
      </c>
      <c r="J296" s="123"/>
      <c r="K296" s="123" t="str">
        <f>IF(ISNA(VLOOKUP(I296,限定アイテム!C:E,3,FALSE)),"",VLOOKUP(I296,限定アイテム!C:E,3,FALSE))</f>
        <v/>
      </c>
      <c r="L296" s="123"/>
      <c r="M296" s="123"/>
    </row>
    <row r="297" spans="1:13" hidden="1" outlineLevel="1">
      <c r="A297" s="119">
        <v>296</v>
      </c>
      <c r="B297" s="120" t="s">
        <v>2054</v>
      </c>
      <c r="C297" s="120"/>
      <c r="D297" s="120"/>
      <c r="E297" s="120"/>
      <c r="F297" s="123">
        <v>7</v>
      </c>
      <c r="G297" s="123" t="s">
        <v>385</v>
      </c>
      <c r="H297" s="123" t="s">
        <v>388</v>
      </c>
      <c r="I297" s="123" t="s">
        <v>841</v>
      </c>
      <c r="J297" s="123"/>
      <c r="K297" s="123" t="str">
        <f>IF(ISNA(VLOOKUP(I297,限定アイテム!C:E,3,FALSE)),"",VLOOKUP(I297,限定アイテム!C:E,3,FALSE))</f>
        <v/>
      </c>
      <c r="L297" s="123"/>
      <c r="M297" s="123"/>
    </row>
    <row r="298" spans="1:13" hidden="1" outlineLevel="1">
      <c r="A298" s="119">
        <v>297</v>
      </c>
      <c r="B298" s="120" t="s">
        <v>2054</v>
      </c>
      <c r="C298" s="120"/>
      <c r="D298" s="120"/>
      <c r="E298" s="120"/>
      <c r="F298" s="123">
        <v>8</v>
      </c>
      <c r="G298" s="123" t="s">
        <v>385</v>
      </c>
      <c r="H298" s="123" t="s">
        <v>388</v>
      </c>
      <c r="I298" s="123" t="s">
        <v>842</v>
      </c>
      <c r="J298" s="123"/>
      <c r="K298" s="123" t="str">
        <f>IF(ISNA(VLOOKUP(I298,限定アイテム!C:E,3,FALSE)),"",VLOOKUP(I298,限定アイテム!C:E,3,FALSE))</f>
        <v/>
      </c>
      <c r="L298" s="123"/>
      <c r="M298" s="123"/>
    </row>
    <row r="299" spans="1:13" hidden="1" outlineLevel="1">
      <c r="A299" s="119">
        <v>298</v>
      </c>
      <c r="B299" s="120" t="s">
        <v>2054</v>
      </c>
      <c r="C299" s="120"/>
      <c r="D299" s="120"/>
      <c r="E299" s="120"/>
      <c r="F299" s="123">
        <v>9</v>
      </c>
      <c r="G299" s="123" t="s">
        <v>385</v>
      </c>
      <c r="H299" s="123" t="s">
        <v>388</v>
      </c>
      <c r="I299" s="123" t="s">
        <v>396</v>
      </c>
      <c r="J299" s="123"/>
      <c r="K299" s="123" t="str">
        <f>IF(ISNA(VLOOKUP(I299,限定アイテム!C:E,3,FALSE)),"",VLOOKUP(I299,限定アイテム!C:E,3,FALSE))</f>
        <v/>
      </c>
      <c r="L299" s="123"/>
      <c r="M299" s="123"/>
    </row>
    <row r="300" spans="1:13" hidden="1" outlineLevel="1">
      <c r="A300" s="119">
        <v>299</v>
      </c>
      <c r="B300" s="120" t="s">
        <v>2054</v>
      </c>
      <c r="C300" s="120"/>
      <c r="D300" s="120"/>
      <c r="E300" s="120"/>
      <c r="F300" s="123">
        <v>10</v>
      </c>
      <c r="G300" s="123" t="s">
        <v>385</v>
      </c>
      <c r="H300" s="123" t="s">
        <v>388</v>
      </c>
      <c r="I300" s="123" t="s">
        <v>397</v>
      </c>
      <c r="J300" s="123"/>
      <c r="K300" s="123" t="str">
        <f>IF(ISNA(VLOOKUP(I300,限定アイテム!C:E,3,FALSE)),"",VLOOKUP(I300,限定アイテム!C:E,3,FALSE))</f>
        <v>諏訪湖</v>
      </c>
      <c r="L300" s="123"/>
      <c r="M300" s="123"/>
    </row>
    <row r="301" spans="1:13" hidden="1" outlineLevel="1">
      <c r="A301" s="119">
        <v>300</v>
      </c>
      <c r="B301" s="120" t="s">
        <v>2054</v>
      </c>
      <c r="C301" s="120"/>
      <c r="D301" s="120"/>
      <c r="E301" s="120"/>
      <c r="F301" s="123">
        <v>11</v>
      </c>
      <c r="G301" s="123" t="s">
        <v>385</v>
      </c>
      <c r="H301" s="123" t="s">
        <v>388</v>
      </c>
      <c r="I301" s="123" t="s">
        <v>398</v>
      </c>
      <c r="J301" s="123"/>
      <c r="K301" s="123" t="str">
        <f>IF(ISNA(VLOOKUP(I301,限定アイテム!C:E,3,FALSE)),"",VLOOKUP(I301,限定アイテム!C:E,3,FALSE))</f>
        <v>高遠の桜</v>
      </c>
      <c r="L301" s="123"/>
      <c r="M301" s="123"/>
    </row>
    <row r="302" spans="1:13" hidden="1" outlineLevel="1">
      <c r="A302" s="119">
        <v>301</v>
      </c>
      <c r="B302" s="120" t="s">
        <v>2054</v>
      </c>
      <c r="C302" s="120"/>
      <c r="D302" s="120"/>
      <c r="E302" s="120"/>
      <c r="F302" s="123">
        <v>12</v>
      </c>
      <c r="G302" s="123" t="s">
        <v>385</v>
      </c>
      <c r="H302" s="123" t="s">
        <v>388</v>
      </c>
      <c r="I302" s="123" t="s">
        <v>399</v>
      </c>
      <c r="J302" s="123"/>
      <c r="K302" s="123" t="str">
        <f>IF(ISNA(VLOOKUP(I302,限定アイテム!C:E,3,FALSE)),"",VLOOKUP(I302,限定アイテム!C:E,3,FALSE))</f>
        <v/>
      </c>
      <c r="L302" s="123"/>
      <c r="M302" s="123"/>
    </row>
    <row r="303" spans="1:13" hidden="1" outlineLevel="1">
      <c r="A303" s="119">
        <v>302</v>
      </c>
      <c r="B303" s="120" t="s">
        <v>2054</v>
      </c>
      <c r="C303" s="120"/>
      <c r="D303" s="120"/>
      <c r="E303" s="120"/>
      <c r="F303" s="123">
        <v>13</v>
      </c>
      <c r="G303" s="123" t="s">
        <v>385</v>
      </c>
      <c r="H303" s="123" t="s">
        <v>388</v>
      </c>
      <c r="I303" s="123" t="s">
        <v>400</v>
      </c>
      <c r="J303" s="123"/>
      <c r="K303" s="123" t="str">
        <f>IF(ISNA(VLOOKUP(I303,限定アイテム!C:E,3,FALSE)),"",VLOOKUP(I303,限定アイテム!C:E,3,FALSE))</f>
        <v/>
      </c>
      <c r="L303" s="123">
        <v>1</v>
      </c>
      <c r="M303" s="123"/>
    </row>
    <row r="304" spans="1:13" hidden="1" outlineLevel="1">
      <c r="A304" s="119">
        <v>303</v>
      </c>
      <c r="B304" s="120" t="s">
        <v>2054</v>
      </c>
      <c r="C304" s="120"/>
      <c r="D304" s="120"/>
      <c r="E304" s="120"/>
      <c r="F304" s="123">
        <v>14</v>
      </c>
      <c r="G304" s="123" t="s">
        <v>386</v>
      </c>
      <c r="H304" s="123" t="s">
        <v>389</v>
      </c>
      <c r="I304" s="123" t="s">
        <v>401</v>
      </c>
      <c r="J304" s="123"/>
      <c r="K304" s="123" t="str">
        <f>IF(ISNA(VLOOKUP(I304,限定アイテム!C:E,3,FALSE)),"",VLOOKUP(I304,限定アイテム!C:E,3,FALSE))</f>
        <v>合掌造り</v>
      </c>
      <c r="L304" s="123"/>
      <c r="M304" s="123"/>
    </row>
    <row r="305" spans="1:13" hidden="1" outlineLevel="1">
      <c r="A305" s="119">
        <v>304</v>
      </c>
      <c r="B305" s="120" t="s">
        <v>2054</v>
      </c>
      <c r="C305" s="120"/>
      <c r="D305" s="120"/>
      <c r="E305" s="120"/>
      <c r="F305" s="123">
        <v>15</v>
      </c>
      <c r="G305" s="123" t="s">
        <v>386</v>
      </c>
      <c r="H305" s="123" t="s">
        <v>390</v>
      </c>
      <c r="I305" s="123" t="s">
        <v>402</v>
      </c>
      <c r="J305" s="123"/>
      <c r="K305" s="123" t="str">
        <f>IF(ISNA(VLOOKUP(I305,限定アイテム!C:E,3,FALSE)),"",VLOOKUP(I305,限定アイテム!C:E,3,FALSE))</f>
        <v/>
      </c>
      <c r="L305" s="123">
        <v>2</v>
      </c>
      <c r="M305" s="123"/>
    </row>
    <row r="306" spans="1:13" hidden="1" outlineLevel="1">
      <c r="A306" s="119">
        <v>305</v>
      </c>
      <c r="B306" s="120" t="s">
        <v>2054</v>
      </c>
      <c r="C306" s="120"/>
      <c r="D306" s="120"/>
      <c r="E306" s="120"/>
      <c r="F306" s="123">
        <v>16</v>
      </c>
      <c r="G306" s="123" t="s">
        <v>386</v>
      </c>
      <c r="H306" s="123" t="s">
        <v>390</v>
      </c>
      <c r="I306" s="123" t="s">
        <v>403</v>
      </c>
      <c r="J306" s="123"/>
      <c r="K306" s="123" t="str">
        <f>IF(ISNA(VLOOKUP(I306,限定アイテム!C:E,3,FALSE)),"",VLOOKUP(I306,限定アイテム!C:E,3,FALSE))</f>
        <v/>
      </c>
      <c r="L306" s="123"/>
      <c r="M306" s="123"/>
    </row>
    <row r="307" spans="1:13" hidden="1" outlineLevel="1">
      <c r="A307" s="119">
        <v>306</v>
      </c>
      <c r="B307" s="120" t="s">
        <v>2054</v>
      </c>
      <c r="C307" s="120"/>
      <c r="D307" s="120"/>
      <c r="E307" s="120"/>
      <c r="F307" s="123">
        <v>17</v>
      </c>
      <c r="G307" s="123" t="s">
        <v>386</v>
      </c>
      <c r="H307" s="123" t="s">
        <v>390</v>
      </c>
      <c r="I307" s="123" t="s">
        <v>404</v>
      </c>
      <c r="J307" s="123"/>
      <c r="K307" s="123" t="str">
        <f>IF(ISNA(VLOOKUP(I307,限定アイテム!C:E,3,FALSE)),"",VLOOKUP(I307,限定アイテム!C:E,3,FALSE))</f>
        <v/>
      </c>
      <c r="L307" s="123">
        <v>2</v>
      </c>
      <c r="M307" s="123"/>
    </row>
    <row r="308" spans="1:13" hidden="1" outlineLevel="1">
      <c r="A308" s="119">
        <v>307</v>
      </c>
      <c r="B308" s="120" t="s">
        <v>2054</v>
      </c>
      <c r="C308" s="120"/>
      <c r="D308" s="120"/>
      <c r="E308" s="120"/>
      <c r="F308" s="123">
        <v>18</v>
      </c>
      <c r="G308" s="123" t="s">
        <v>386</v>
      </c>
      <c r="H308" s="123" t="s">
        <v>390</v>
      </c>
      <c r="I308" s="123" t="s">
        <v>405</v>
      </c>
      <c r="J308" s="123"/>
      <c r="K308" s="123" t="str">
        <f>IF(ISNA(VLOOKUP(I308,限定アイテム!C:E,3,FALSE)),"",VLOOKUP(I308,限定アイテム!C:E,3,FALSE))</f>
        <v/>
      </c>
      <c r="L308" s="123">
        <v>2</v>
      </c>
      <c r="M308" s="123"/>
    </row>
    <row r="309" spans="1:13" hidden="1" outlineLevel="1">
      <c r="A309" s="119">
        <v>308</v>
      </c>
      <c r="B309" s="120" t="s">
        <v>2054</v>
      </c>
      <c r="C309" s="120"/>
      <c r="D309" s="120"/>
      <c r="E309" s="120"/>
      <c r="F309" s="123">
        <v>19</v>
      </c>
      <c r="G309" s="123" t="s">
        <v>386</v>
      </c>
      <c r="H309" s="123" t="s">
        <v>390</v>
      </c>
      <c r="I309" s="123" t="s">
        <v>406</v>
      </c>
      <c r="J309" s="123"/>
      <c r="K309" s="123" t="str">
        <f>IF(ISNA(VLOOKUP(I309,限定アイテム!C:E,3,FALSE)),"",VLOOKUP(I309,限定アイテム!C:E,3,FALSE))</f>
        <v/>
      </c>
      <c r="L309" s="123">
        <v>2</v>
      </c>
      <c r="M309" s="123"/>
    </row>
    <row r="310" spans="1:13" hidden="1" outlineLevel="1">
      <c r="A310" s="119">
        <v>309</v>
      </c>
      <c r="B310" s="120" t="s">
        <v>2054</v>
      </c>
      <c r="C310" s="120"/>
      <c r="D310" s="120"/>
      <c r="E310" s="120"/>
      <c r="F310" s="123">
        <v>20</v>
      </c>
      <c r="G310" s="123" t="s">
        <v>386</v>
      </c>
      <c r="H310" s="123" t="s">
        <v>390</v>
      </c>
      <c r="I310" s="123" t="s">
        <v>407</v>
      </c>
      <c r="J310" s="123"/>
      <c r="K310" s="123" t="str">
        <f>IF(ISNA(VLOOKUP(I310,限定アイテム!C:E,3,FALSE)),"",VLOOKUP(I310,限定アイテム!C:E,3,FALSE))</f>
        <v>鵜飼い</v>
      </c>
      <c r="L310" s="123">
        <v>2</v>
      </c>
      <c r="M310" s="123"/>
    </row>
    <row r="311" spans="1:13" hidden="1" outlineLevel="1">
      <c r="A311" s="119">
        <v>310</v>
      </c>
      <c r="B311" s="120" t="s">
        <v>2054</v>
      </c>
      <c r="C311" s="120"/>
      <c r="D311" s="120"/>
      <c r="E311" s="120"/>
      <c r="F311" s="123">
        <v>21</v>
      </c>
      <c r="G311" s="123" t="s">
        <v>386</v>
      </c>
      <c r="H311" s="123" t="s">
        <v>390</v>
      </c>
      <c r="I311" s="123" t="s">
        <v>408</v>
      </c>
      <c r="J311" s="123"/>
      <c r="K311" s="123" t="str">
        <f>IF(ISNA(VLOOKUP(I311,限定アイテム!C:E,3,FALSE)),"",VLOOKUP(I311,限定アイテム!C:E,3,FALSE))</f>
        <v>関ヶ原の戦い</v>
      </c>
      <c r="L311" s="123"/>
      <c r="M311" s="123"/>
    </row>
    <row r="312" spans="1:13" hidden="1" outlineLevel="1">
      <c r="A312" s="119">
        <v>311</v>
      </c>
      <c r="B312" s="120" t="s">
        <v>2054</v>
      </c>
      <c r="C312" s="120"/>
      <c r="D312" s="120"/>
      <c r="E312" s="120"/>
      <c r="F312" s="123">
        <v>22</v>
      </c>
      <c r="G312" s="123" t="s">
        <v>386</v>
      </c>
      <c r="H312" s="123" t="s">
        <v>390</v>
      </c>
      <c r="I312" s="123" t="s">
        <v>409</v>
      </c>
      <c r="J312" s="123"/>
      <c r="K312" s="123" t="str">
        <f>IF(ISNA(VLOOKUP(I312,限定アイテム!C:E,3,FALSE)),"",VLOOKUP(I312,限定アイテム!C:E,3,FALSE))</f>
        <v/>
      </c>
      <c r="L312" s="123"/>
      <c r="M312" s="123"/>
    </row>
    <row r="313" spans="1:13" hidden="1" outlineLevel="1">
      <c r="A313" s="119">
        <v>312</v>
      </c>
      <c r="B313" s="120" t="s">
        <v>2054</v>
      </c>
      <c r="C313" s="120"/>
      <c r="D313" s="120"/>
      <c r="E313" s="120"/>
      <c r="F313" s="123">
        <v>23</v>
      </c>
      <c r="G313" s="123" t="s">
        <v>386</v>
      </c>
      <c r="H313" s="123" t="s">
        <v>390</v>
      </c>
      <c r="I313" s="123" t="s">
        <v>410</v>
      </c>
      <c r="J313" s="123"/>
      <c r="K313" s="123" t="str">
        <f>IF(ISNA(VLOOKUP(I313,限定アイテム!C:E,3,FALSE)),"",VLOOKUP(I313,限定アイテム!C:E,3,FALSE))</f>
        <v/>
      </c>
      <c r="L313" s="123"/>
      <c r="M313" s="123"/>
    </row>
    <row r="314" spans="1:13" hidden="1" outlineLevel="1">
      <c r="A314" s="119">
        <v>313</v>
      </c>
      <c r="B314" s="120" t="s">
        <v>2054</v>
      </c>
      <c r="C314" s="120"/>
      <c r="D314" s="120"/>
      <c r="E314" s="120"/>
      <c r="F314" s="123">
        <v>24</v>
      </c>
      <c r="G314" s="123" t="s">
        <v>387</v>
      </c>
      <c r="H314" s="123" t="s">
        <v>391</v>
      </c>
      <c r="I314" s="123" t="s">
        <v>411</v>
      </c>
      <c r="J314" s="123"/>
      <c r="K314" s="123" t="str">
        <f>IF(ISNA(VLOOKUP(I314,限定アイテム!C:E,3,FALSE)),"",VLOOKUP(I314,限定アイテム!C:E,3,FALSE))</f>
        <v/>
      </c>
      <c r="L314" s="123"/>
      <c r="M314" s="123"/>
    </row>
    <row r="315" spans="1:13" hidden="1" outlineLevel="1">
      <c r="A315" s="119">
        <v>314</v>
      </c>
      <c r="B315" s="120" t="s">
        <v>2054</v>
      </c>
      <c r="C315" s="120"/>
      <c r="D315" s="120"/>
      <c r="E315" s="120"/>
      <c r="F315" s="123">
        <v>25</v>
      </c>
      <c r="G315" s="123" t="s">
        <v>387</v>
      </c>
      <c r="H315" s="123" t="s">
        <v>391</v>
      </c>
      <c r="I315" s="123" t="s">
        <v>412</v>
      </c>
      <c r="J315" s="123"/>
      <c r="K315" s="123" t="str">
        <f>IF(ISNA(VLOOKUP(I315,限定アイテム!C:E,3,FALSE)),"",VLOOKUP(I315,限定アイテム!C:E,3,FALSE))</f>
        <v/>
      </c>
      <c r="L315" s="123"/>
      <c r="M315" s="123"/>
    </row>
    <row r="316" spans="1:13" hidden="1" outlineLevel="1">
      <c r="A316" s="119">
        <v>315</v>
      </c>
      <c r="B316" s="120" t="s">
        <v>2054</v>
      </c>
      <c r="C316" s="120"/>
      <c r="D316" s="120"/>
      <c r="E316" s="120"/>
      <c r="F316" s="123">
        <v>26</v>
      </c>
      <c r="G316" s="123" t="s">
        <v>387</v>
      </c>
      <c r="H316" s="123" t="s">
        <v>391</v>
      </c>
      <c r="I316" s="123" t="s">
        <v>413</v>
      </c>
      <c r="J316" s="123"/>
      <c r="K316" s="123" t="str">
        <f>IF(ISNA(VLOOKUP(I316,限定アイテム!C:E,3,FALSE)),"",VLOOKUP(I316,限定アイテム!C:E,3,FALSE))</f>
        <v>琵琶湖</v>
      </c>
      <c r="L316" s="123"/>
      <c r="M316" s="262" t="str">
        <f>IF(ISNA(VLOOKUP(I316,'10.09.11'!H:H,1,FALSE)),"●NG●",I316)</f>
        <v>高島</v>
      </c>
    </row>
    <row r="317" spans="1:13" hidden="1" outlineLevel="1">
      <c r="A317" s="119">
        <v>316</v>
      </c>
      <c r="B317" s="120" t="s">
        <v>2054</v>
      </c>
      <c r="C317" s="120"/>
      <c r="D317" s="120"/>
      <c r="E317" s="120"/>
      <c r="F317" s="123">
        <v>27</v>
      </c>
      <c r="G317" s="123" t="s">
        <v>387</v>
      </c>
      <c r="H317" s="123" t="s">
        <v>391</v>
      </c>
      <c r="I317" s="123" t="s">
        <v>414</v>
      </c>
      <c r="J317" s="123"/>
      <c r="K317" s="123" t="str">
        <f>IF(ISNA(VLOOKUP(I317,限定アイテム!C:E,3,FALSE)),"",VLOOKUP(I317,限定アイテム!C:E,3,FALSE))</f>
        <v/>
      </c>
      <c r="L317" s="123"/>
      <c r="M317" s="123"/>
    </row>
    <row r="318" spans="1:13" hidden="1" outlineLevel="1">
      <c r="A318" s="119">
        <v>317</v>
      </c>
      <c r="B318" s="120" t="s">
        <v>2054</v>
      </c>
      <c r="C318" s="120"/>
      <c r="D318" s="120"/>
      <c r="E318" s="120"/>
      <c r="F318" s="123">
        <v>28</v>
      </c>
      <c r="G318" s="123" t="s">
        <v>387</v>
      </c>
      <c r="H318" s="123" t="s">
        <v>391</v>
      </c>
      <c r="I318" s="123" t="s">
        <v>415</v>
      </c>
      <c r="J318" s="123"/>
      <c r="K318" s="123" t="str">
        <f>IF(ISNA(VLOOKUP(I318,限定アイテム!C:E,3,FALSE)),"",VLOOKUP(I318,限定アイテム!C:E,3,FALSE))</f>
        <v/>
      </c>
      <c r="L318" s="123"/>
      <c r="M318" s="123"/>
    </row>
    <row r="319" spans="1:13" hidden="1" outlineLevel="1">
      <c r="A319" s="119">
        <v>318</v>
      </c>
      <c r="B319" s="120" t="s">
        <v>2054</v>
      </c>
      <c r="C319" s="120"/>
      <c r="D319" s="120"/>
      <c r="E319" s="120"/>
      <c r="F319" s="123">
        <v>29</v>
      </c>
      <c r="G319" s="123" t="s">
        <v>387</v>
      </c>
      <c r="H319" s="123" t="s">
        <v>391</v>
      </c>
      <c r="I319" s="123" t="s">
        <v>416</v>
      </c>
      <c r="J319" s="123"/>
      <c r="K319" s="123" t="str">
        <f>IF(ISNA(VLOOKUP(I319,限定アイテム!C:E,3,FALSE)),"",VLOOKUP(I319,限定アイテム!C:E,3,FALSE))</f>
        <v/>
      </c>
      <c r="L319" s="123"/>
      <c r="M319" s="123"/>
    </row>
    <row r="320" spans="1:13" hidden="1" outlineLevel="1">
      <c r="A320" s="119">
        <v>319</v>
      </c>
      <c r="B320" s="120" t="s">
        <v>2054</v>
      </c>
      <c r="C320" s="120"/>
      <c r="D320" s="120"/>
      <c r="E320" s="120"/>
      <c r="F320" s="123">
        <v>30</v>
      </c>
      <c r="G320" s="123" t="s">
        <v>387</v>
      </c>
      <c r="H320" s="123" t="s">
        <v>391</v>
      </c>
      <c r="I320" s="123" t="s">
        <v>417</v>
      </c>
      <c r="J320" s="123"/>
      <c r="K320" s="123" t="str">
        <f>IF(ISNA(VLOOKUP(I320,限定アイテム!C:E,3,FALSE)),"",VLOOKUP(I320,限定アイテム!C:E,3,FALSE))</f>
        <v>甲賀の里</v>
      </c>
      <c r="L320" s="123"/>
      <c r="M320" s="262" t="str">
        <f>IF(ISNA(VLOOKUP(I320,'10.09.11'!H:H,1,FALSE)),"●NG●",I320)</f>
        <v>甲賀・信楽</v>
      </c>
    </row>
    <row r="321" spans="1:13" hidden="1" outlineLevel="1">
      <c r="A321" s="119">
        <v>320</v>
      </c>
      <c r="B321" s="120" t="s">
        <v>2054</v>
      </c>
      <c r="C321" s="120"/>
      <c r="D321" s="120"/>
      <c r="E321" s="120"/>
      <c r="F321" s="123">
        <v>31</v>
      </c>
      <c r="G321" s="123" t="s">
        <v>387</v>
      </c>
      <c r="H321" s="123" t="s">
        <v>391</v>
      </c>
      <c r="I321" s="123" t="s">
        <v>418</v>
      </c>
      <c r="J321" s="123"/>
      <c r="K321" s="123" t="str">
        <f>IF(ISNA(VLOOKUP(I321,限定アイテム!C:E,3,FALSE)),"",VLOOKUP(I321,限定アイテム!C:E,3,FALSE))</f>
        <v>比叡山</v>
      </c>
      <c r="L321" s="123"/>
      <c r="M321" s="262" t="str">
        <f>IF(ISNA(VLOOKUP(I321,'10.09.11'!H:H,1,FALSE)),"●NG●",I321)</f>
        <v>堅田</v>
      </c>
    </row>
    <row r="322" spans="1:13" hidden="1" outlineLevel="1">
      <c r="A322" s="119">
        <v>321</v>
      </c>
      <c r="B322" s="121" t="s">
        <v>2054</v>
      </c>
      <c r="C322" s="121"/>
      <c r="D322" s="121"/>
      <c r="E322" s="121"/>
      <c r="F322" s="124">
        <v>32</v>
      </c>
      <c r="G322" s="124" t="s">
        <v>387</v>
      </c>
      <c r="H322" s="124" t="s">
        <v>391</v>
      </c>
      <c r="I322" s="124" t="s">
        <v>419</v>
      </c>
      <c r="J322" s="124"/>
      <c r="K322" s="124" t="str">
        <f>IF(ISNA(VLOOKUP(I322,限定アイテム!C:E,3,FALSE)),"",VLOOKUP(I322,限定アイテム!C:E,3,FALSE))</f>
        <v/>
      </c>
      <c r="L322" s="124"/>
      <c r="M322" s="124"/>
    </row>
    <row r="323" spans="1:13" collapsed="1">
      <c r="A323" s="119">
        <v>322</v>
      </c>
      <c r="B323" s="119" t="s">
        <v>2112</v>
      </c>
      <c r="C323" s="119">
        <f>COUNTIF(B:B,B323)</f>
        <v>38</v>
      </c>
      <c r="D323" s="119">
        <f>COUNTIFS(B:B,B323,J:J,"")</f>
        <v>38</v>
      </c>
      <c r="E323" s="119">
        <f>COUNTIFS(B:B,B323,J:J,1)</f>
        <v>0</v>
      </c>
      <c r="F323" s="122">
        <v>1</v>
      </c>
      <c r="G323" s="122" t="s">
        <v>817</v>
      </c>
      <c r="H323" s="122" t="s">
        <v>875</v>
      </c>
      <c r="I323" s="122" t="s">
        <v>924</v>
      </c>
      <c r="J323" s="122"/>
      <c r="K323" s="122" t="str">
        <f>IF(ISNA(VLOOKUP(I323,限定アイテム!C:E,3,FALSE)),"",VLOOKUP(I323,限定アイテム!C:E,3,FALSE))</f>
        <v>佐渡金山</v>
      </c>
      <c r="L323" s="122"/>
      <c r="M323" s="9"/>
    </row>
    <row r="324" spans="1:13" hidden="1" outlineLevel="1">
      <c r="A324" s="119">
        <v>323</v>
      </c>
      <c r="B324" s="120" t="s">
        <v>2050</v>
      </c>
      <c r="C324" s="120"/>
      <c r="D324" s="120"/>
      <c r="E324" s="120"/>
      <c r="F324" s="123">
        <v>2</v>
      </c>
      <c r="G324" s="123" t="s">
        <v>817</v>
      </c>
      <c r="H324" s="123" t="s">
        <v>876</v>
      </c>
      <c r="I324" s="123" t="s">
        <v>925</v>
      </c>
      <c r="J324" s="123"/>
      <c r="K324" s="123" t="str">
        <f>IF(ISNA(VLOOKUP(I324,限定アイテム!C:E,3,FALSE)),"",VLOOKUP(I324,限定アイテム!C:E,3,FALSE))</f>
        <v/>
      </c>
      <c r="L324" s="123"/>
      <c r="M324" s="262"/>
    </row>
    <row r="325" spans="1:13" hidden="1" outlineLevel="1">
      <c r="A325" s="119">
        <v>324</v>
      </c>
      <c r="B325" s="120" t="s">
        <v>2050</v>
      </c>
      <c r="C325" s="120"/>
      <c r="D325" s="120"/>
      <c r="E325" s="120"/>
      <c r="F325" s="123">
        <v>3</v>
      </c>
      <c r="G325" s="123" t="s">
        <v>817</v>
      </c>
      <c r="H325" s="123" t="s">
        <v>876</v>
      </c>
      <c r="I325" s="123" t="s">
        <v>926</v>
      </c>
      <c r="J325" s="123"/>
      <c r="K325" s="123" t="str">
        <f>IF(ISNA(VLOOKUP(I325,限定アイテム!C:E,3,FALSE)),"",VLOOKUP(I325,限定アイテム!C:E,3,FALSE))</f>
        <v/>
      </c>
      <c r="L325" s="123"/>
      <c r="M325" s="123"/>
    </row>
    <row r="326" spans="1:13" hidden="1" outlineLevel="1">
      <c r="A326" s="119">
        <v>325</v>
      </c>
      <c r="B326" s="120" t="s">
        <v>2050</v>
      </c>
      <c r="C326" s="120"/>
      <c r="D326" s="120"/>
      <c r="E326" s="120"/>
      <c r="F326" s="123">
        <v>4</v>
      </c>
      <c r="G326" s="123" t="s">
        <v>817</v>
      </c>
      <c r="H326" s="123" t="s">
        <v>876</v>
      </c>
      <c r="I326" s="123" t="s">
        <v>843</v>
      </c>
      <c r="J326" s="123"/>
      <c r="K326" s="123" t="str">
        <f>IF(ISNA(VLOOKUP(I326,限定アイテム!C:E,3,FALSE)),"",VLOOKUP(I326,限定アイテム!C:E,3,FALSE))</f>
        <v/>
      </c>
      <c r="L326" s="123"/>
      <c r="M326" s="123"/>
    </row>
    <row r="327" spans="1:13" hidden="1" outlineLevel="1">
      <c r="A327" s="119">
        <v>326</v>
      </c>
      <c r="B327" s="120" t="s">
        <v>2050</v>
      </c>
      <c r="C327" s="120"/>
      <c r="D327" s="120"/>
      <c r="E327" s="120"/>
      <c r="F327" s="123">
        <v>5</v>
      </c>
      <c r="G327" s="123" t="s">
        <v>817</v>
      </c>
      <c r="H327" s="123" t="s">
        <v>876</v>
      </c>
      <c r="I327" s="123" t="s">
        <v>927</v>
      </c>
      <c r="J327" s="123"/>
      <c r="K327" s="123" t="str">
        <f>IF(ISNA(VLOOKUP(I327,限定アイテム!C:E,3,FALSE)),"",VLOOKUP(I327,限定アイテム!C:E,3,FALSE))</f>
        <v/>
      </c>
      <c r="L327" s="123"/>
      <c r="M327" s="123"/>
    </row>
    <row r="328" spans="1:13" hidden="1" outlineLevel="1">
      <c r="A328" s="119">
        <v>327</v>
      </c>
      <c r="B328" s="120" t="s">
        <v>2050</v>
      </c>
      <c r="C328" s="120"/>
      <c r="D328" s="120"/>
      <c r="E328" s="120"/>
      <c r="F328" s="123">
        <v>6</v>
      </c>
      <c r="G328" s="123" t="s">
        <v>817</v>
      </c>
      <c r="H328" s="123" t="s">
        <v>876</v>
      </c>
      <c r="I328" s="123" t="s">
        <v>928</v>
      </c>
      <c r="J328" s="123"/>
      <c r="K328" s="123" t="str">
        <f>IF(ISNA(VLOOKUP(I328,限定アイテム!C:E,3,FALSE)),"",VLOOKUP(I328,限定アイテム!C:E,3,FALSE))</f>
        <v/>
      </c>
      <c r="L328" s="123"/>
      <c r="M328" s="123"/>
    </row>
    <row r="329" spans="1:13" hidden="1" outlineLevel="1">
      <c r="A329" s="119">
        <v>328</v>
      </c>
      <c r="B329" s="120" t="s">
        <v>2050</v>
      </c>
      <c r="C329" s="120"/>
      <c r="D329" s="120"/>
      <c r="E329" s="120"/>
      <c r="F329" s="123">
        <v>7</v>
      </c>
      <c r="G329" s="123" t="s">
        <v>817</v>
      </c>
      <c r="H329" s="123" t="s">
        <v>876</v>
      </c>
      <c r="I329" s="123" t="s">
        <v>929</v>
      </c>
      <c r="J329" s="123"/>
      <c r="K329" s="123" t="str">
        <f>IF(ISNA(VLOOKUP(I329,限定アイテム!C:E,3,FALSE)),"",VLOOKUP(I329,限定アイテム!C:E,3,FALSE))</f>
        <v/>
      </c>
      <c r="L329" s="123"/>
      <c r="M329" s="123"/>
    </row>
    <row r="330" spans="1:13" hidden="1" outlineLevel="1">
      <c r="A330" s="119">
        <v>329</v>
      </c>
      <c r="B330" s="120" t="s">
        <v>2050</v>
      </c>
      <c r="C330" s="120"/>
      <c r="D330" s="120"/>
      <c r="E330" s="120"/>
      <c r="F330" s="123">
        <v>8</v>
      </c>
      <c r="G330" s="123" t="s">
        <v>817</v>
      </c>
      <c r="H330" s="123" t="s">
        <v>876</v>
      </c>
      <c r="I330" s="123" t="s">
        <v>930</v>
      </c>
      <c r="J330" s="123"/>
      <c r="K330" s="123" t="str">
        <f>IF(ISNA(VLOOKUP(I330,限定アイテム!C:E,3,FALSE)),"",VLOOKUP(I330,限定アイテム!C:E,3,FALSE))</f>
        <v/>
      </c>
      <c r="L330" s="123"/>
      <c r="M330" s="123"/>
    </row>
    <row r="331" spans="1:13" hidden="1" outlineLevel="1">
      <c r="A331" s="119">
        <v>330</v>
      </c>
      <c r="B331" s="120" t="s">
        <v>2050</v>
      </c>
      <c r="C331" s="120"/>
      <c r="D331" s="120"/>
      <c r="E331" s="120"/>
      <c r="F331" s="123">
        <v>9</v>
      </c>
      <c r="G331" s="123" t="s">
        <v>817</v>
      </c>
      <c r="H331" s="123" t="s">
        <v>876</v>
      </c>
      <c r="I331" s="123" t="s">
        <v>931</v>
      </c>
      <c r="J331" s="123"/>
      <c r="K331" s="123" t="str">
        <f>IF(ISNA(VLOOKUP(I331,限定アイテム!C:E,3,FALSE)),"",VLOOKUP(I331,限定アイテム!C:E,3,FALSE))</f>
        <v/>
      </c>
      <c r="L331" s="123"/>
      <c r="M331" s="123"/>
    </row>
    <row r="332" spans="1:13" hidden="1" outlineLevel="1">
      <c r="A332" s="119">
        <v>331</v>
      </c>
      <c r="B332" s="120" t="s">
        <v>2050</v>
      </c>
      <c r="C332" s="120"/>
      <c r="D332" s="120"/>
      <c r="E332" s="120"/>
      <c r="F332" s="123">
        <v>10</v>
      </c>
      <c r="G332" s="123" t="s">
        <v>817</v>
      </c>
      <c r="H332" s="123" t="s">
        <v>876</v>
      </c>
      <c r="I332" s="123" t="s">
        <v>932</v>
      </c>
      <c r="J332" s="123"/>
      <c r="K332" s="123" t="str">
        <f>IF(ISNA(VLOOKUP(I332,限定アイテム!C:E,3,FALSE)),"",VLOOKUP(I332,限定アイテム!C:E,3,FALSE))</f>
        <v/>
      </c>
      <c r="L332" s="123"/>
      <c r="M332" s="123"/>
    </row>
    <row r="333" spans="1:13" hidden="1" outlineLevel="1">
      <c r="A333" s="119">
        <v>332</v>
      </c>
      <c r="B333" s="120" t="s">
        <v>2050</v>
      </c>
      <c r="C333" s="120"/>
      <c r="D333" s="120"/>
      <c r="E333" s="120"/>
      <c r="F333" s="123">
        <v>11</v>
      </c>
      <c r="G333" s="123" t="s">
        <v>817</v>
      </c>
      <c r="H333" s="123" t="s">
        <v>876</v>
      </c>
      <c r="I333" s="123" t="s">
        <v>933</v>
      </c>
      <c r="J333" s="123"/>
      <c r="K333" s="123" t="str">
        <f>IF(ISNA(VLOOKUP(I333,限定アイテム!C:E,3,FALSE)),"",VLOOKUP(I333,限定アイテム!C:E,3,FALSE))</f>
        <v/>
      </c>
      <c r="L333" s="123"/>
      <c r="M333" s="123"/>
    </row>
    <row r="334" spans="1:13" hidden="1" outlineLevel="1">
      <c r="A334" s="119">
        <v>333</v>
      </c>
      <c r="B334" s="120" t="s">
        <v>2050</v>
      </c>
      <c r="C334" s="120"/>
      <c r="D334" s="120"/>
      <c r="E334" s="120"/>
      <c r="F334" s="123">
        <v>12</v>
      </c>
      <c r="G334" s="123" t="s">
        <v>817</v>
      </c>
      <c r="H334" s="123" t="s">
        <v>876</v>
      </c>
      <c r="I334" s="123" t="s">
        <v>934</v>
      </c>
      <c r="J334" s="123"/>
      <c r="K334" s="123" t="str">
        <f>IF(ISNA(VLOOKUP(I334,限定アイテム!C:E,3,FALSE)),"",VLOOKUP(I334,限定アイテム!C:E,3,FALSE))</f>
        <v/>
      </c>
      <c r="L334" s="123"/>
      <c r="M334" s="123"/>
    </row>
    <row r="335" spans="1:13" hidden="1" outlineLevel="1">
      <c r="A335" s="119">
        <v>334</v>
      </c>
      <c r="B335" s="120" t="s">
        <v>2050</v>
      </c>
      <c r="C335" s="120"/>
      <c r="D335" s="120"/>
      <c r="E335" s="120"/>
      <c r="F335" s="123">
        <v>13</v>
      </c>
      <c r="G335" s="123" t="s">
        <v>817</v>
      </c>
      <c r="H335" s="123" t="s">
        <v>876</v>
      </c>
      <c r="I335" s="123" t="s">
        <v>935</v>
      </c>
      <c r="J335" s="123"/>
      <c r="K335" s="123" t="str">
        <f>IF(ISNA(VLOOKUP(I335,限定アイテム!C:E,3,FALSE)),"",VLOOKUP(I335,限定アイテム!C:E,3,FALSE))</f>
        <v/>
      </c>
      <c r="L335" s="123"/>
      <c r="M335" s="123"/>
    </row>
    <row r="336" spans="1:13" hidden="1" outlineLevel="1">
      <c r="A336" s="119">
        <v>335</v>
      </c>
      <c r="B336" s="120" t="s">
        <v>2050</v>
      </c>
      <c r="C336" s="120"/>
      <c r="D336" s="120"/>
      <c r="E336" s="120"/>
      <c r="F336" s="123">
        <v>14</v>
      </c>
      <c r="G336" s="123" t="s">
        <v>817</v>
      </c>
      <c r="H336" s="123" t="s">
        <v>876</v>
      </c>
      <c r="I336" s="123" t="s">
        <v>936</v>
      </c>
      <c r="J336" s="123"/>
      <c r="K336" s="123" t="str">
        <f>IF(ISNA(VLOOKUP(I336,限定アイテム!C:E,3,FALSE)),"",VLOOKUP(I336,限定アイテム!C:E,3,FALSE))</f>
        <v/>
      </c>
      <c r="L336" s="123"/>
      <c r="M336" s="123"/>
    </row>
    <row r="337" spans="1:13" hidden="1" outlineLevel="1">
      <c r="A337" s="119">
        <v>336</v>
      </c>
      <c r="B337" s="120" t="s">
        <v>2050</v>
      </c>
      <c r="C337" s="120"/>
      <c r="D337" s="120"/>
      <c r="E337" s="120"/>
      <c r="F337" s="123">
        <v>15</v>
      </c>
      <c r="G337" s="123" t="s">
        <v>819</v>
      </c>
      <c r="H337" s="123" t="s">
        <v>877</v>
      </c>
      <c r="I337" s="123" t="s">
        <v>937</v>
      </c>
      <c r="J337" s="123"/>
      <c r="K337" s="123" t="str">
        <f>IF(ISNA(VLOOKUP(I337,限定アイテム!C:E,3,FALSE)),"",VLOOKUP(I337,限定アイテム!C:E,3,FALSE))</f>
        <v/>
      </c>
      <c r="L337" s="123"/>
      <c r="M337" s="123" t="str">
        <f>IF(ISNA(VLOOKUP(I337,'10.10.02'!H:H,1,FALSE)),"●NG●",I337)</f>
        <v>魚津・黒部</v>
      </c>
    </row>
    <row r="338" spans="1:13" hidden="1" outlineLevel="1">
      <c r="A338" s="119">
        <v>337</v>
      </c>
      <c r="B338" s="120" t="s">
        <v>2050</v>
      </c>
      <c r="C338" s="120"/>
      <c r="D338" s="120"/>
      <c r="E338" s="120"/>
      <c r="F338" s="123">
        <v>16</v>
      </c>
      <c r="G338" s="123" t="s">
        <v>819</v>
      </c>
      <c r="H338" s="123" t="s">
        <v>877</v>
      </c>
      <c r="I338" s="123" t="s">
        <v>938</v>
      </c>
      <c r="J338" s="123"/>
      <c r="K338" s="123" t="str">
        <f>IF(ISNA(VLOOKUP(I338,限定アイテム!C:E,3,FALSE)),"",VLOOKUP(I338,限定アイテム!C:E,3,FALSE))</f>
        <v/>
      </c>
      <c r="L338" s="123"/>
      <c r="M338" s="123" t="str">
        <f>IF(ISNA(VLOOKUP(I338,'10.10.02'!H:H,1,FALSE)),"●NG●",I338)</f>
        <v>滑川・立山</v>
      </c>
    </row>
    <row r="339" spans="1:13" hidden="1" outlineLevel="1">
      <c r="A339" s="119">
        <v>338</v>
      </c>
      <c r="B339" s="120" t="s">
        <v>2050</v>
      </c>
      <c r="C339" s="120"/>
      <c r="D339" s="120"/>
      <c r="E339" s="120"/>
      <c r="F339" s="123">
        <v>17</v>
      </c>
      <c r="G339" s="123" t="s">
        <v>819</v>
      </c>
      <c r="H339" s="123" t="s">
        <v>877</v>
      </c>
      <c r="I339" s="123" t="s">
        <v>844</v>
      </c>
      <c r="J339" s="123"/>
      <c r="K339" s="123" t="str">
        <f>IF(ISNA(VLOOKUP(I339,限定アイテム!C:E,3,FALSE)),"",VLOOKUP(I339,限定アイテム!C:E,3,FALSE))</f>
        <v/>
      </c>
      <c r="L339" s="123"/>
      <c r="M339" s="123" t="str">
        <f>IF(ISNA(VLOOKUP(I339,'10.10.02'!H:H,1,FALSE)),"●NG●",I339)</f>
        <v>氷見</v>
      </c>
    </row>
    <row r="340" spans="1:13" hidden="1" outlineLevel="1">
      <c r="A340" s="119">
        <v>339</v>
      </c>
      <c r="B340" s="120" t="s">
        <v>2050</v>
      </c>
      <c r="C340" s="120"/>
      <c r="D340" s="120"/>
      <c r="E340" s="120"/>
      <c r="F340" s="123">
        <v>18</v>
      </c>
      <c r="G340" s="123" t="s">
        <v>819</v>
      </c>
      <c r="H340" s="123" t="s">
        <v>877</v>
      </c>
      <c r="I340" s="123" t="s">
        <v>939</v>
      </c>
      <c r="J340" s="123"/>
      <c r="K340" s="123" t="str">
        <f>IF(ISNA(VLOOKUP(I340,限定アイテム!C:E,3,FALSE)),"",VLOOKUP(I340,限定アイテム!C:E,3,FALSE))</f>
        <v/>
      </c>
      <c r="L340" s="123"/>
      <c r="M340" s="123" t="str">
        <f>IF(ISNA(VLOOKUP(I340,'10.10.02'!H:H,1,FALSE)),"●NG●",I340)</f>
        <v>岩瀬</v>
      </c>
    </row>
    <row r="341" spans="1:13" hidden="1" outlineLevel="1">
      <c r="A341" s="119">
        <v>340</v>
      </c>
      <c r="B341" s="120" t="s">
        <v>2050</v>
      </c>
      <c r="C341" s="120"/>
      <c r="D341" s="120"/>
      <c r="E341" s="120"/>
      <c r="F341" s="123">
        <v>19</v>
      </c>
      <c r="G341" s="123" t="s">
        <v>819</v>
      </c>
      <c r="H341" s="123" t="s">
        <v>877</v>
      </c>
      <c r="I341" s="123" t="s">
        <v>940</v>
      </c>
      <c r="J341" s="123"/>
      <c r="K341" s="123" t="str">
        <f>IF(ISNA(VLOOKUP(I341,限定アイテム!C:E,3,FALSE)),"",VLOOKUP(I341,限定アイテム!C:E,3,FALSE))</f>
        <v/>
      </c>
      <c r="L341" s="123"/>
      <c r="M341" s="123" t="str">
        <f>IF(ISNA(VLOOKUP(I341,'10.10.02'!H:H,1,FALSE)),"●NG●",I341)</f>
        <v>富山</v>
      </c>
    </row>
    <row r="342" spans="1:13" hidden="1" outlineLevel="1">
      <c r="A342" s="119">
        <v>341</v>
      </c>
      <c r="B342" s="120" t="s">
        <v>2050</v>
      </c>
      <c r="C342" s="120"/>
      <c r="D342" s="120"/>
      <c r="E342" s="120"/>
      <c r="F342" s="123">
        <v>20</v>
      </c>
      <c r="G342" s="123" t="s">
        <v>819</v>
      </c>
      <c r="H342" s="123" t="s">
        <v>877</v>
      </c>
      <c r="I342" s="123" t="s">
        <v>941</v>
      </c>
      <c r="J342" s="123"/>
      <c r="K342" s="123" t="str">
        <f>IF(ISNA(VLOOKUP(I342,限定アイテム!C:E,3,FALSE)),"",VLOOKUP(I342,限定アイテム!C:E,3,FALSE))</f>
        <v/>
      </c>
      <c r="L342" s="123"/>
      <c r="M342" s="123" t="str">
        <f>IF(ISNA(VLOOKUP(I342,'10.10.02'!H:H,1,FALSE)),"●NG●",I342)</f>
        <v>大山</v>
      </c>
    </row>
    <row r="343" spans="1:13" hidden="1" outlineLevel="1">
      <c r="A343" s="119">
        <v>342</v>
      </c>
      <c r="B343" s="120" t="s">
        <v>2050</v>
      </c>
      <c r="C343" s="120"/>
      <c r="D343" s="120"/>
      <c r="E343" s="120"/>
      <c r="F343" s="123">
        <v>21</v>
      </c>
      <c r="G343" s="123" t="s">
        <v>819</v>
      </c>
      <c r="H343" s="123" t="s">
        <v>877</v>
      </c>
      <c r="I343" s="123" t="s">
        <v>942</v>
      </c>
      <c r="J343" s="123"/>
      <c r="K343" s="123" t="str">
        <f>IF(ISNA(VLOOKUP(I343,限定アイテム!C:E,3,FALSE)),"",VLOOKUP(I343,限定アイテム!C:E,3,FALSE))</f>
        <v/>
      </c>
      <c r="L343" s="123"/>
      <c r="M343" s="123" t="str">
        <f>IF(ISNA(VLOOKUP(I343,'10.10.02'!H:H,1,FALSE)),"●NG●",I343)</f>
        <v>高岡</v>
      </c>
    </row>
    <row r="344" spans="1:13" hidden="1" outlineLevel="1">
      <c r="A344" s="119">
        <v>343</v>
      </c>
      <c r="B344" s="120" t="s">
        <v>2050</v>
      </c>
      <c r="C344" s="120"/>
      <c r="D344" s="120"/>
      <c r="E344" s="120"/>
      <c r="F344" s="123">
        <v>22</v>
      </c>
      <c r="G344" s="123" t="s">
        <v>819</v>
      </c>
      <c r="H344" s="123" t="s">
        <v>877</v>
      </c>
      <c r="I344" s="123" t="s">
        <v>943</v>
      </c>
      <c r="J344" s="123"/>
      <c r="K344" s="123" t="str">
        <f>IF(ISNA(VLOOKUP(I344,限定アイテム!C:E,3,FALSE)),"",VLOOKUP(I344,限定アイテム!C:E,3,FALSE))</f>
        <v/>
      </c>
      <c r="L344" s="123"/>
      <c r="M344" s="123" t="str">
        <f>IF(ISNA(VLOOKUP(I344,'10.10.02'!H:H,1,FALSE)),"●NG●",I344)</f>
        <v>八尾</v>
      </c>
    </row>
    <row r="345" spans="1:13" hidden="1" outlineLevel="1">
      <c r="A345" s="119">
        <v>344</v>
      </c>
      <c r="B345" s="120" t="s">
        <v>2050</v>
      </c>
      <c r="C345" s="120"/>
      <c r="D345" s="120"/>
      <c r="E345" s="120"/>
      <c r="F345" s="123">
        <v>23</v>
      </c>
      <c r="G345" s="123" t="s">
        <v>819</v>
      </c>
      <c r="H345" s="123" t="s">
        <v>877</v>
      </c>
      <c r="I345" s="123" t="s">
        <v>944</v>
      </c>
      <c r="J345" s="123"/>
      <c r="K345" s="123" t="str">
        <f>IF(ISNA(VLOOKUP(I345,限定アイテム!C:E,3,FALSE)),"",VLOOKUP(I345,限定アイテム!C:E,3,FALSE))</f>
        <v/>
      </c>
      <c r="L345" s="123"/>
      <c r="M345" s="123" t="str">
        <f>IF(ISNA(VLOOKUP(I345,'10.10.02'!H:H,1,FALSE)),"●NG●",I345)</f>
        <v>砺波</v>
      </c>
    </row>
    <row r="346" spans="1:13" hidden="1" outlineLevel="1">
      <c r="A346" s="119">
        <v>345</v>
      </c>
      <c r="B346" s="120" t="s">
        <v>2050</v>
      </c>
      <c r="C346" s="120"/>
      <c r="D346" s="120"/>
      <c r="E346" s="120"/>
      <c r="F346" s="123">
        <v>24</v>
      </c>
      <c r="G346" s="123" t="s">
        <v>818</v>
      </c>
      <c r="H346" s="123" t="s">
        <v>878</v>
      </c>
      <c r="I346" s="123" t="s">
        <v>945</v>
      </c>
      <c r="J346" s="123"/>
      <c r="K346" s="123" t="str">
        <f>IF(ISNA(VLOOKUP(I346,限定アイテム!C:E,3,FALSE)),"",VLOOKUP(I346,限定アイテム!C:E,3,FALSE))</f>
        <v>大王イカ</v>
      </c>
      <c r="L346" s="123"/>
      <c r="M346" s="123" t="str">
        <f>IF(ISNA(VLOOKUP(I346,'10.10.02'!H:H,1,FALSE)),"●NG●",I346)</f>
        <v>輪島</v>
      </c>
    </row>
    <row r="347" spans="1:13" hidden="1" outlineLevel="1">
      <c r="A347" s="119">
        <v>346</v>
      </c>
      <c r="B347" s="120" t="s">
        <v>2050</v>
      </c>
      <c r="C347" s="120"/>
      <c r="D347" s="120"/>
      <c r="E347" s="120"/>
      <c r="F347" s="123">
        <v>25</v>
      </c>
      <c r="G347" s="123" t="s">
        <v>818</v>
      </c>
      <c r="H347" s="123" t="s">
        <v>878</v>
      </c>
      <c r="I347" s="123" t="s">
        <v>946</v>
      </c>
      <c r="J347" s="123"/>
      <c r="K347" s="123" t="str">
        <f>IF(ISNA(VLOOKUP(I347,限定アイテム!C:E,3,FALSE)),"",VLOOKUP(I347,限定アイテム!C:E,3,FALSE))</f>
        <v/>
      </c>
      <c r="L347" s="123"/>
      <c r="M347" s="123" t="str">
        <f>IF(ISNA(VLOOKUP(I347,'10.10.02'!H:H,1,FALSE)),"●NG●",I347)</f>
        <v>七尾</v>
      </c>
    </row>
    <row r="348" spans="1:13" hidden="1" outlineLevel="1">
      <c r="A348" s="119">
        <v>347</v>
      </c>
      <c r="B348" s="120" t="s">
        <v>2050</v>
      </c>
      <c r="C348" s="120"/>
      <c r="D348" s="120"/>
      <c r="E348" s="120"/>
      <c r="F348" s="123">
        <v>26</v>
      </c>
      <c r="G348" s="123" t="s">
        <v>818</v>
      </c>
      <c r="H348" s="123" t="s">
        <v>879</v>
      </c>
      <c r="I348" s="123" t="s">
        <v>947</v>
      </c>
      <c r="J348" s="123"/>
      <c r="K348" s="123" t="str">
        <f>IF(ISNA(VLOOKUP(I348,限定アイテム!C:E,3,FALSE)),"",VLOOKUP(I348,限定アイテム!C:E,3,FALSE))</f>
        <v/>
      </c>
      <c r="L348" s="123"/>
      <c r="M348" s="123" t="str">
        <f>IF(ISNA(VLOOKUP(I348,'10.10.02'!H:H,1,FALSE)),"●NG●",I348)</f>
        <v>河北</v>
      </c>
    </row>
    <row r="349" spans="1:13" hidden="1" outlineLevel="1">
      <c r="A349" s="119">
        <v>348</v>
      </c>
      <c r="B349" s="120" t="s">
        <v>2050</v>
      </c>
      <c r="C349" s="120"/>
      <c r="D349" s="120"/>
      <c r="E349" s="120"/>
      <c r="F349" s="123">
        <v>27</v>
      </c>
      <c r="G349" s="123" t="s">
        <v>818</v>
      </c>
      <c r="H349" s="123" t="s">
        <v>879</v>
      </c>
      <c r="I349" s="123" t="s">
        <v>948</v>
      </c>
      <c r="J349" s="123"/>
      <c r="K349" s="123" t="str">
        <f>IF(ISNA(VLOOKUP(I349,限定アイテム!C:E,3,FALSE)),"",VLOOKUP(I349,限定アイテム!C:E,3,FALSE))</f>
        <v/>
      </c>
      <c r="L349" s="123"/>
      <c r="M349" s="123" t="str">
        <f>IF(ISNA(VLOOKUP(I349,'10.10.02'!H:H,1,FALSE)),"●NG●",I349)</f>
        <v>森本</v>
      </c>
    </row>
    <row r="350" spans="1:13" hidden="1" outlineLevel="1">
      <c r="A350" s="119">
        <v>349</v>
      </c>
      <c r="B350" s="120" t="s">
        <v>2050</v>
      </c>
      <c r="C350" s="120"/>
      <c r="D350" s="120"/>
      <c r="E350" s="120"/>
      <c r="F350" s="123">
        <v>28</v>
      </c>
      <c r="G350" s="123" t="s">
        <v>818</v>
      </c>
      <c r="H350" s="123" t="s">
        <v>879</v>
      </c>
      <c r="I350" s="123" t="s">
        <v>949</v>
      </c>
      <c r="J350" s="123"/>
      <c r="K350" s="123" t="str">
        <f>IF(ISNA(VLOOKUP(I350,限定アイテム!C:E,3,FALSE)),"",VLOOKUP(I350,限定アイテム!C:E,3,FALSE))</f>
        <v>兼六園</v>
      </c>
      <c r="L350" s="123"/>
      <c r="M350" s="123" t="str">
        <f>IF(ISNA(VLOOKUP(I350,'10.10.02'!H:H,1,FALSE)),"●NG●",I350)</f>
        <v>金沢</v>
      </c>
    </row>
    <row r="351" spans="1:13" hidden="1" outlineLevel="1">
      <c r="A351" s="119">
        <v>350</v>
      </c>
      <c r="B351" s="120" t="s">
        <v>2050</v>
      </c>
      <c r="C351" s="120"/>
      <c r="D351" s="120"/>
      <c r="E351" s="120"/>
      <c r="F351" s="123">
        <v>29</v>
      </c>
      <c r="G351" s="123" t="s">
        <v>818</v>
      </c>
      <c r="H351" s="123" t="s">
        <v>879</v>
      </c>
      <c r="I351" s="123" t="s">
        <v>950</v>
      </c>
      <c r="J351" s="123"/>
      <c r="K351" s="123" t="str">
        <f>IF(ISNA(VLOOKUP(I351,限定アイテム!C:E,3,FALSE)),"",VLOOKUP(I351,限定アイテム!C:E,3,FALSE))</f>
        <v/>
      </c>
      <c r="L351" s="123"/>
      <c r="M351" s="123" t="str">
        <f>IF(ISNA(VLOOKUP(I351,'10.10.02'!H:H,1,FALSE)),"●NG●",I351)</f>
        <v>西金沢</v>
      </c>
    </row>
    <row r="352" spans="1:13" hidden="1" outlineLevel="1">
      <c r="A352" s="119">
        <v>351</v>
      </c>
      <c r="B352" s="120" t="s">
        <v>2050</v>
      </c>
      <c r="C352" s="120"/>
      <c r="D352" s="120"/>
      <c r="E352" s="120"/>
      <c r="F352" s="123">
        <v>30</v>
      </c>
      <c r="G352" s="123" t="s">
        <v>818</v>
      </c>
      <c r="H352" s="123" t="s">
        <v>879</v>
      </c>
      <c r="I352" s="123" t="s">
        <v>951</v>
      </c>
      <c r="J352" s="123"/>
      <c r="K352" s="123" t="str">
        <f>IF(ISNA(VLOOKUP(I352,限定アイテム!C:E,3,FALSE)),"",VLOOKUP(I352,限定アイテム!C:E,3,FALSE))</f>
        <v/>
      </c>
      <c r="L352" s="123"/>
      <c r="M352" s="123" t="str">
        <f>IF(ISNA(VLOOKUP(I352,'10.10.02'!H:H,1,FALSE)),"●NG●",I352)</f>
        <v>湯涌谷</v>
      </c>
    </row>
    <row r="353" spans="1:13" hidden="1" outlineLevel="1">
      <c r="A353" s="119">
        <v>352</v>
      </c>
      <c r="B353" s="120" t="s">
        <v>2050</v>
      </c>
      <c r="C353" s="120"/>
      <c r="D353" s="120"/>
      <c r="E353" s="120"/>
      <c r="F353" s="123">
        <v>31</v>
      </c>
      <c r="G353" s="123" t="s">
        <v>818</v>
      </c>
      <c r="H353" s="123" t="s">
        <v>879</v>
      </c>
      <c r="I353" s="123" t="s">
        <v>952</v>
      </c>
      <c r="J353" s="123"/>
      <c r="K353" s="123" t="str">
        <f>IF(ISNA(VLOOKUP(I353,限定アイテム!C:E,3,FALSE)),"",VLOOKUP(I353,限定アイテム!C:E,3,FALSE))</f>
        <v/>
      </c>
      <c r="L353" s="123"/>
      <c r="M353" s="123" t="str">
        <f>IF(ISNA(VLOOKUP(I353,'10.10.02'!H:H,1,FALSE)),"●NG●",I353)</f>
        <v>小松</v>
      </c>
    </row>
    <row r="354" spans="1:13" hidden="1" outlineLevel="1">
      <c r="A354" s="119">
        <v>353</v>
      </c>
      <c r="B354" s="120" t="s">
        <v>2050</v>
      </c>
      <c r="C354" s="120"/>
      <c r="D354" s="120"/>
      <c r="E354" s="120"/>
      <c r="F354" s="123">
        <v>32</v>
      </c>
      <c r="G354" s="123" t="s">
        <v>818</v>
      </c>
      <c r="H354" s="123" t="s">
        <v>879</v>
      </c>
      <c r="I354" s="123" t="s">
        <v>953</v>
      </c>
      <c r="J354" s="123"/>
      <c r="K354" s="123" t="str">
        <f>IF(ISNA(VLOOKUP(I354,限定アイテム!C:E,3,FALSE)),"",VLOOKUP(I354,限定アイテム!C:E,3,FALSE))</f>
        <v/>
      </c>
      <c r="L354" s="123"/>
      <c r="M354" s="123" t="str">
        <f>IF(ISNA(VLOOKUP(I354,#REF!,1,FALSE)),"●NG●",I354)</f>
        <v>加賀</v>
      </c>
    </row>
    <row r="355" spans="1:13" hidden="1" outlineLevel="1">
      <c r="A355" s="119">
        <v>354</v>
      </c>
      <c r="B355" s="120" t="s">
        <v>2050</v>
      </c>
      <c r="C355" s="120"/>
      <c r="D355" s="120"/>
      <c r="E355" s="120"/>
      <c r="F355" s="123">
        <v>33</v>
      </c>
      <c r="G355" s="123" t="s">
        <v>820</v>
      </c>
      <c r="H355" s="123" t="s">
        <v>880</v>
      </c>
      <c r="I355" s="123" t="s">
        <v>954</v>
      </c>
      <c r="J355" s="123"/>
      <c r="K355" s="123" t="str">
        <f>IF(ISNA(VLOOKUP(I355,限定アイテム!C:E,3,FALSE)),"",VLOOKUP(I355,限定アイテム!C:E,3,FALSE))</f>
        <v>東尋坊</v>
      </c>
      <c r="L355" s="123"/>
      <c r="M355" s="123" t="str">
        <f>IF(ISNA(VLOOKUP(I355,#REF!,1,FALSE)),"●NG●",I355)</f>
        <v>芦原</v>
      </c>
    </row>
    <row r="356" spans="1:13" hidden="1" outlineLevel="1">
      <c r="A356" s="119">
        <v>355</v>
      </c>
      <c r="B356" s="120" t="s">
        <v>2050</v>
      </c>
      <c r="C356" s="120"/>
      <c r="D356" s="120"/>
      <c r="E356" s="120"/>
      <c r="F356" s="123">
        <v>34</v>
      </c>
      <c r="G356" s="123" t="s">
        <v>820</v>
      </c>
      <c r="H356" s="123" t="s">
        <v>880</v>
      </c>
      <c r="I356" s="123" t="s">
        <v>955</v>
      </c>
      <c r="J356" s="123"/>
      <c r="K356" s="123" t="str">
        <f>IF(ISNA(VLOOKUP(I356,限定アイテム!C:E,3,FALSE)),"",VLOOKUP(I356,限定アイテム!C:E,3,FALSE))</f>
        <v/>
      </c>
      <c r="L356" s="123"/>
      <c r="M356" s="123" t="str">
        <f>IF(ISNA(VLOOKUP(I356,#REF!,1,FALSE)),"●NG●",I356)</f>
        <v>勝山</v>
      </c>
    </row>
    <row r="357" spans="1:13" hidden="1" outlineLevel="1">
      <c r="A357" s="119">
        <v>356</v>
      </c>
      <c r="B357" s="120" t="s">
        <v>2050</v>
      </c>
      <c r="C357" s="120"/>
      <c r="D357" s="120"/>
      <c r="E357" s="120"/>
      <c r="F357" s="123">
        <v>35</v>
      </c>
      <c r="G357" s="123" t="s">
        <v>820</v>
      </c>
      <c r="H357" s="123" t="s">
        <v>880</v>
      </c>
      <c r="I357" s="123" t="s">
        <v>956</v>
      </c>
      <c r="J357" s="123"/>
      <c r="K357" s="123" t="str">
        <f>IF(ISNA(VLOOKUP(I357,限定アイテム!C:E,3,FALSE)),"",VLOOKUP(I357,限定アイテム!C:E,3,FALSE))</f>
        <v/>
      </c>
      <c r="L357" s="123"/>
      <c r="M357" s="123" t="str">
        <f>IF(ISNA(VLOOKUP(I357,#REF!,1,FALSE)),"●NG●",I357)</f>
        <v>福井</v>
      </c>
    </row>
    <row r="358" spans="1:13" hidden="1" outlineLevel="1">
      <c r="A358" s="119">
        <v>357</v>
      </c>
      <c r="B358" s="120" t="s">
        <v>2050</v>
      </c>
      <c r="C358" s="120"/>
      <c r="D358" s="120"/>
      <c r="E358" s="120"/>
      <c r="F358" s="123">
        <v>36</v>
      </c>
      <c r="G358" s="123" t="s">
        <v>820</v>
      </c>
      <c r="H358" s="123" t="s">
        <v>880</v>
      </c>
      <c r="I358" s="123" t="s">
        <v>957</v>
      </c>
      <c r="J358" s="123"/>
      <c r="K358" s="123" t="str">
        <f>IF(ISNA(VLOOKUP(I358,限定アイテム!C:E,3,FALSE)),"",VLOOKUP(I358,限定アイテム!C:E,3,FALSE))</f>
        <v/>
      </c>
      <c r="L358" s="123"/>
      <c r="M358" s="123" t="str">
        <f>IF(ISNA(VLOOKUP(I358,#REF!,1,FALSE)),"●NG●",I358)</f>
        <v>鯖江</v>
      </c>
    </row>
    <row r="359" spans="1:13" hidden="1" outlineLevel="1">
      <c r="A359" s="119">
        <v>358</v>
      </c>
      <c r="B359" s="120" t="s">
        <v>2050</v>
      </c>
      <c r="C359" s="120"/>
      <c r="D359" s="120"/>
      <c r="E359" s="120"/>
      <c r="F359" s="123">
        <v>37</v>
      </c>
      <c r="G359" s="123" t="s">
        <v>820</v>
      </c>
      <c r="H359" s="123" t="s">
        <v>880</v>
      </c>
      <c r="I359" s="123" t="s">
        <v>958</v>
      </c>
      <c r="J359" s="123"/>
      <c r="K359" s="123" t="str">
        <f>IF(ISNA(VLOOKUP(I359,限定アイテム!C:E,3,FALSE)),"",VLOOKUP(I359,限定アイテム!C:E,3,FALSE))</f>
        <v>気比の松原</v>
      </c>
      <c r="L359" s="123"/>
      <c r="M359" s="123" t="str">
        <f>IF(ISNA(VLOOKUP(I359,#REF!,1,FALSE)),"●NG●",I359)</f>
        <v>敦賀</v>
      </c>
    </row>
    <row r="360" spans="1:13" hidden="1" outlineLevel="1">
      <c r="A360" s="119">
        <v>359</v>
      </c>
      <c r="B360" s="121" t="s">
        <v>2050</v>
      </c>
      <c r="C360" s="121"/>
      <c r="D360" s="121"/>
      <c r="E360" s="121"/>
      <c r="F360" s="124">
        <v>38</v>
      </c>
      <c r="G360" s="124" t="s">
        <v>820</v>
      </c>
      <c r="H360" s="124" t="s">
        <v>881</v>
      </c>
      <c r="I360" s="124" t="s">
        <v>959</v>
      </c>
      <c r="J360" s="124"/>
      <c r="K360" s="124" t="str">
        <f>IF(ISNA(VLOOKUP(I360,限定アイテム!C:E,3,FALSE)),"",VLOOKUP(I360,限定アイテム!C:E,3,FALSE))</f>
        <v/>
      </c>
      <c r="L360" s="124"/>
      <c r="M360" s="123" t="str">
        <f>IF(ISNA(VLOOKUP(I360,#REF!,1,FALSE)),"●NG●",I360)</f>
        <v>小浜</v>
      </c>
    </row>
    <row r="361" spans="1:13" collapsed="1">
      <c r="A361" s="119">
        <v>360</v>
      </c>
      <c r="B361" s="119" t="s">
        <v>2114</v>
      </c>
      <c r="C361" s="119">
        <f>COUNTIF(B:B,B361)</f>
        <v>50</v>
      </c>
      <c r="D361" s="119">
        <f>COUNTIFS(B:B,B361,J:J,"")</f>
        <v>50</v>
      </c>
      <c r="E361" s="119">
        <f>COUNTIFS(B:B,B361,J:J,1)</f>
        <v>0</v>
      </c>
      <c r="F361" s="122">
        <v>1</v>
      </c>
      <c r="G361" s="122" t="s">
        <v>420</v>
      </c>
      <c r="H361" s="122" t="s">
        <v>424</v>
      </c>
      <c r="I361" s="122" t="s">
        <v>429</v>
      </c>
      <c r="J361" s="122"/>
      <c r="K361" s="122" t="str">
        <f>IF(ISNA(VLOOKUP(I361,限定アイテム!C:E,3,FALSE)),"",VLOOKUP(I361,限定アイテム!C:E,3,FALSE))</f>
        <v>銀閣寺</v>
      </c>
      <c r="L361" s="122"/>
      <c r="M361" s="262" t="str">
        <f>IF(ISNA(VLOOKUP(I361,'10.09.11'!H:H,1,FALSE)),"●NG●",I361)</f>
        <v>●NG●</v>
      </c>
    </row>
    <row r="362" spans="1:13" hidden="1" outlineLevel="1">
      <c r="A362" s="119">
        <v>361</v>
      </c>
      <c r="B362" s="120" t="s">
        <v>2113</v>
      </c>
      <c r="C362" s="120"/>
      <c r="D362" s="120"/>
      <c r="E362" s="120"/>
      <c r="F362" s="123">
        <v>2</v>
      </c>
      <c r="G362" s="123" t="s">
        <v>420</v>
      </c>
      <c r="H362" s="123" t="s">
        <v>424</v>
      </c>
      <c r="I362" s="123" t="s">
        <v>430</v>
      </c>
      <c r="J362" s="123"/>
      <c r="K362" s="123" t="str">
        <f>IF(ISNA(VLOOKUP(I362,限定アイテム!C:E,3,FALSE)),"",VLOOKUP(I362,限定アイテム!C:E,3,FALSE))</f>
        <v/>
      </c>
      <c r="L362" s="123"/>
      <c r="M362" s="123" t="str">
        <f>IF(ISNA(VLOOKUP(I362,'10.09.11'!H:H,1,FALSE)),"●NG●",I362)</f>
        <v>●NG●</v>
      </c>
    </row>
    <row r="363" spans="1:13" hidden="1" outlineLevel="1">
      <c r="A363" s="119">
        <v>362</v>
      </c>
      <c r="B363" s="120" t="s">
        <v>2113</v>
      </c>
      <c r="C363" s="120"/>
      <c r="D363" s="120"/>
      <c r="E363" s="120"/>
      <c r="F363" s="123">
        <v>3</v>
      </c>
      <c r="G363" s="123" t="s">
        <v>420</v>
      </c>
      <c r="H363" s="123" t="s">
        <v>424</v>
      </c>
      <c r="I363" s="123" t="s">
        <v>845</v>
      </c>
      <c r="J363" s="123"/>
      <c r="K363" s="123" t="str">
        <f>IF(ISNA(VLOOKUP(I363,限定アイテム!C:E,3,FALSE)),"",VLOOKUP(I363,限定アイテム!C:E,3,FALSE))</f>
        <v>金閣寺</v>
      </c>
      <c r="L363" s="123"/>
      <c r="M363" s="123" t="str">
        <f>IF(ISNA(VLOOKUP(I363,'10.09.11'!H:H,1,FALSE)),"●NG●",I363)</f>
        <v>●NG●</v>
      </c>
    </row>
    <row r="364" spans="1:13" hidden="1" outlineLevel="1">
      <c r="A364" s="119">
        <v>363</v>
      </c>
      <c r="B364" s="120" t="s">
        <v>2113</v>
      </c>
      <c r="C364" s="120"/>
      <c r="D364" s="120"/>
      <c r="E364" s="120"/>
      <c r="F364" s="123">
        <v>4</v>
      </c>
      <c r="G364" s="123" t="s">
        <v>420</v>
      </c>
      <c r="H364" s="123" t="s">
        <v>424</v>
      </c>
      <c r="I364" s="123" t="s">
        <v>846</v>
      </c>
      <c r="J364" s="123"/>
      <c r="K364" s="123" t="str">
        <f>IF(ISNA(VLOOKUP(I364,限定アイテム!C:E,3,FALSE)),"",VLOOKUP(I364,限定アイテム!C:E,3,FALSE))</f>
        <v>清水寺</v>
      </c>
      <c r="L364" s="123"/>
      <c r="M364" s="123" t="str">
        <f>IF(ISNA(VLOOKUP(I364,'10.09.11'!H:H,1,FALSE)),"●NG●",I364)</f>
        <v>東山・山科</v>
      </c>
    </row>
    <row r="365" spans="1:13" hidden="1" outlineLevel="1">
      <c r="A365" s="119">
        <v>364</v>
      </c>
      <c r="B365" s="120" t="s">
        <v>2113</v>
      </c>
      <c r="C365" s="120"/>
      <c r="D365" s="120"/>
      <c r="E365" s="120"/>
      <c r="F365" s="123">
        <v>5</v>
      </c>
      <c r="G365" s="123" t="s">
        <v>420</v>
      </c>
      <c r="H365" s="123" t="s">
        <v>424</v>
      </c>
      <c r="I365" s="123" t="s">
        <v>847</v>
      </c>
      <c r="J365" s="123"/>
      <c r="K365" s="123" t="str">
        <f>IF(ISNA(VLOOKUP(I365,限定アイテム!C:E,3,FALSE)),"",VLOOKUP(I365,限定アイテム!C:E,3,FALSE))</f>
        <v/>
      </c>
      <c r="L365" s="123"/>
      <c r="M365" s="123" t="str">
        <f>IF(ISNA(VLOOKUP(I365,'10.09.11'!H:H,1,FALSE)),"●NG●",I365)</f>
        <v>●NG●</v>
      </c>
    </row>
    <row r="366" spans="1:13" hidden="1" outlineLevel="1">
      <c r="A366" s="119">
        <v>365</v>
      </c>
      <c r="B366" s="120" t="s">
        <v>2113</v>
      </c>
      <c r="C366" s="120"/>
      <c r="D366" s="120"/>
      <c r="E366" s="120"/>
      <c r="F366" s="123">
        <v>6</v>
      </c>
      <c r="G366" s="123" t="s">
        <v>420</v>
      </c>
      <c r="H366" s="123" t="s">
        <v>424</v>
      </c>
      <c r="I366" s="123" t="s">
        <v>431</v>
      </c>
      <c r="J366" s="123"/>
      <c r="K366" s="123" t="str">
        <f>IF(ISNA(VLOOKUP(I366,限定アイテム!C:E,3,FALSE)),"",VLOOKUP(I366,限定アイテム!C:E,3,FALSE))</f>
        <v/>
      </c>
      <c r="L366" s="123"/>
      <c r="M366" s="123" t="str">
        <f>IF(ISNA(VLOOKUP(I366,'10.09.11'!H:H,1,FALSE)),"●NG●",I366)</f>
        <v>●NG●</v>
      </c>
    </row>
    <row r="367" spans="1:13" hidden="1" outlineLevel="1">
      <c r="A367" s="119">
        <v>366</v>
      </c>
      <c r="B367" s="120" t="s">
        <v>2113</v>
      </c>
      <c r="C367" s="120"/>
      <c r="D367" s="120"/>
      <c r="E367" s="120"/>
      <c r="F367" s="123">
        <v>7</v>
      </c>
      <c r="G367" s="123" t="s">
        <v>420</v>
      </c>
      <c r="H367" s="123" t="s">
        <v>424</v>
      </c>
      <c r="I367" s="123" t="s">
        <v>432</v>
      </c>
      <c r="J367" s="123"/>
      <c r="K367" s="123" t="str">
        <f>IF(ISNA(VLOOKUP(I367,限定アイテム!C:E,3,FALSE)),"",VLOOKUP(I367,限定アイテム!C:E,3,FALSE))</f>
        <v/>
      </c>
      <c r="L367" s="123"/>
      <c r="M367" s="123" t="str">
        <f>IF(ISNA(VLOOKUP(I367,'10.09.11'!H:H,1,FALSE)),"●NG●",I367)</f>
        <v>●NG●</v>
      </c>
    </row>
    <row r="368" spans="1:13" hidden="1" outlineLevel="1">
      <c r="A368" s="119">
        <v>367</v>
      </c>
      <c r="B368" s="120" t="s">
        <v>2113</v>
      </c>
      <c r="C368" s="120"/>
      <c r="D368" s="120"/>
      <c r="E368" s="120"/>
      <c r="F368" s="123">
        <v>8</v>
      </c>
      <c r="G368" s="123" t="s">
        <v>420</v>
      </c>
      <c r="H368" s="123" t="s">
        <v>424</v>
      </c>
      <c r="I368" s="123" t="s">
        <v>433</v>
      </c>
      <c r="J368" s="123"/>
      <c r="K368" s="123" t="str">
        <f>IF(ISNA(VLOOKUP(I368,限定アイテム!C:E,3,FALSE)),"",VLOOKUP(I368,限定アイテム!C:E,3,FALSE))</f>
        <v/>
      </c>
      <c r="L368" s="123"/>
      <c r="M368" s="123" t="str">
        <f>IF(ISNA(VLOOKUP(I368,'10.09.11'!H:H,1,FALSE)),"●NG●",I368)</f>
        <v>●NG●</v>
      </c>
    </row>
    <row r="369" spans="1:13" hidden="1" outlineLevel="1">
      <c r="A369" s="119">
        <v>368</v>
      </c>
      <c r="B369" s="120" t="s">
        <v>2113</v>
      </c>
      <c r="C369" s="120"/>
      <c r="D369" s="120"/>
      <c r="E369" s="120"/>
      <c r="F369" s="123">
        <v>9</v>
      </c>
      <c r="G369" s="123" t="s">
        <v>420</v>
      </c>
      <c r="H369" s="123" t="s">
        <v>424</v>
      </c>
      <c r="I369" s="123" t="s">
        <v>434</v>
      </c>
      <c r="J369" s="123"/>
      <c r="K369" s="123" t="str">
        <f>IF(ISNA(VLOOKUP(I369,限定アイテム!C:E,3,FALSE)),"",VLOOKUP(I369,限定アイテム!C:E,3,FALSE))</f>
        <v>平等院鳳凰堂</v>
      </c>
      <c r="L369" s="123"/>
      <c r="M369" s="123" t="str">
        <f>IF(ISNA(VLOOKUP(I369,'10.09.11'!H:H,1,FALSE)),"●NG●",I369)</f>
        <v>宇治・田辺</v>
      </c>
    </row>
    <row r="370" spans="1:13" hidden="1" outlineLevel="1">
      <c r="A370" s="119">
        <v>369</v>
      </c>
      <c r="B370" s="120" t="s">
        <v>2113</v>
      </c>
      <c r="C370" s="120"/>
      <c r="D370" s="120"/>
      <c r="E370" s="120"/>
      <c r="F370" s="123">
        <v>10</v>
      </c>
      <c r="G370" s="123" t="s">
        <v>420</v>
      </c>
      <c r="H370" s="123" t="s">
        <v>424</v>
      </c>
      <c r="I370" s="123" t="s">
        <v>435</v>
      </c>
      <c r="J370" s="123"/>
      <c r="K370" s="123" t="str">
        <f>IF(ISNA(VLOOKUP(I370,限定アイテム!C:E,3,FALSE)),"",VLOOKUP(I370,限定アイテム!C:E,3,FALSE))</f>
        <v/>
      </c>
      <c r="L370" s="123"/>
      <c r="M370" s="123" t="str">
        <f>IF(ISNA(VLOOKUP(I370,'10.09.11'!H:H,1,FALSE)),"●NG●",I370)</f>
        <v>木津・笠置</v>
      </c>
    </row>
    <row r="371" spans="1:13" hidden="1" outlineLevel="1">
      <c r="A371" s="119">
        <v>370</v>
      </c>
      <c r="B371" s="120" t="s">
        <v>2113</v>
      </c>
      <c r="C371" s="120"/>
      <c r="D371" s="120"/>
      <c r="E371" s="120"/>
      <c r="F371" s="123">
        <v>11</v>
      </c>
      <c r="G371" s="123" t="s">
        <v>421</v>
      </c>
      <c r="H371" s="123" t="s">
        <v>425</v>
      </c>
      <c r="I371" s="123" t="s">
        <v>436</v>
      </c>
      <c r="J371" s="123"/>
      <c r="K371" s="123" t="str">
        <f>IF(ISNA(VLOOKUP(I371,限定アイテム!C:E,3,FALSE)),"",VLOOKUP(I371,限定アイテム!C:E,3,FALSE))</f>
        <v/>
      </c>
      <c r="L371" s="123"/>
      <c r="M371" s="123" t="str">
        <f>IF(ISNA(VLOOKUP(I371,'10.09.11'!H:H,1,FALSE)),"●NG●",I371)</f>
        <v>●NG●</v>
      </c>
    </row>
    <row r="372" spans="1:13" hidden="1" outlineLevel="1">
      <c r="A372" s="119">
        <v>371</v>
      </c>
      <c r="B372" s="120" t="s">
        <v>2113</v>
      </c>
      <c r="C372" s="120"/>
      <c r="D372" s="120"/>
      <c r="E372" s="120"/>
      <c r="F372" s="123">
        <v>12</v>
      </c>
      <c r="G372" s="123" t="s">
        <v>421</v>
      </c>
      <c r="H372" s="123" t="s">
        <v>425</v>
      </c>
      <c r="I372" s="123" t="s">
        <v>437</v>
      </c>
      <c r="J372" s="123"/>
      <c r="K372" s="123" t="str">
        <f>IF(ISNA(VLOOKUP(I372,限定アイテム!C:E,3,FALSE)),"",VLOOKUP(I372,限定アイテム!C:E,3,FALSE))</f>
        <v/>
      </c>
      <c r="L372" s="123"/>
      <c r="M372" s="123" t="str">
        <f>IF(ISNA(VLOOKUP(I372,'10.09.11'!H:H,1,FALSE)),"●NG●",I372)</f>
        <v>●NG●</v>
      </c>
    </row>
    <row r="373" spans="1:13" hidden="1" outlineLevel="1">
      <c r="A373" s="119">
        <v>372</v>
      </c>
      <c r="B373" s="120" t="s">
        <v>2113</v>
      </c>
      <c r="C373" s="120"/>
      <c r="D373" s="120"/>
      <c r="E373" s="120"/>
      <c r="F373" s="123">
        <v>13</v>
      </c>
      <c r="G373" s="123" t="s">
        <v>421</v>
      </c>
      <c r="H373" s="123" t="s">
        <v>425</v>
      </c>
      <c r="I373" s="123" t="s">
        <v>438</v>
      </c>
      <c r="J373" s="123"/>
      <c r="K373" s="123" t="str">
        <f>IF(ISNA(VLOOKUP(I373,限定アイテム!C:E,3,FALSE)),"",VLOOKUP(I373,限定アイテム!C:E,3,FALSE))</f>
        <v/>
      </c>
      <c r="L373" s="123"/>
      <c r="M373" s="123" t="str">
        <f>IF(ISNA(VLOOKUP(I373,'10.09.11'!H:H,1,FALSE)),"●NG●",I373)</f>
        <v>●NG●</v>
      </c>
    </row>
    <row r="374" spans="1:13" hidden="1" outlineLevel="1">
      <c r="A374" s="119">
        <v>373</v>
      </c>
      <c r="B374" s="120" t="s">
        <v>2113</v>
      </c>
      <c r="C374" s="120"/>
      <c r="D374" s="120"/>
      <c r="E374" s="120"/>
      <c r="F374" s="123">
        <v>14</v>
      </c>
      <c r="G374" s="123" t="s">
        <v>421</v>
      </c>
      <c r="H374" s="123" t="s">
        <v>425</v>
      </c>
      <c r="I374" s="123" t="s">
        <v>439</v>
      </c>
      <c r="J374" s="123"/>
      <c r="K374" s="123" t="str">
        <f>IF(ISNA(VLOOKUP(I374,限定アイテム!C:E,3,FALSE)),"",VLOOKUP(I374,限定アイテム!C:E,3,FALSE))</f>
        <v/>
      </c>
      <c r="L374" s="123"/>
      <c r="M374" s="123" t="str">
        <f>IF(ISNA(VLOOKUP(I374,'10.09.11'!H:H,1,FALSE)),"●NG●",I374)</f>
        <v>●NG●</v>
      </c>
    </row>
    <row r="375" spans="1:13" hidden="1" outlineLevel="1">
      <c r="A375" s="119">
        <v>374</v>
      </c>
      <c r="B375" s="120" t="s">
        <v>2113</v>
      </c>
      <c r="C375" s="120"/>
      <c r="D375" s="120"/>
      <c r="E375" s="120"/>
      <c r="F375" s="123">
        <v>15</v>
      </c>
      <c r="G375" s="123" t="s">
        <v>421</v>
      </c>
      <c r="H375" s="123" t="s">
        <v>425</v>
      </c>
      <c r="I375" s="123" t="s">
        <v>440</v>
      </c>
      <c r="J375" s="123"/>
      <c r="K375" s="123" t="str">
        <f>IF(ISNA(VLOOKUP(I375,限定アイテム!C:E,3,FALSE)),"",VLOOKUP(I375,限定アイテム!C:E,3,FALSE))</f>
        <v/>
      </c>
      <c r="L375" s="123"/>
      <c r="M375" s="123" t="str">
        <f>IF(ISNA(VLOOKUP(I375,'10.09.11'!H:H,1,FALSE)),"●NG●",I375)</f>
        <v>●NG●</v>
      </c>
    </row>
    <row r="376" spans="1:13" hidden="1" outlineLevel="1">
      <c r="A376" s="119">
        <v>375</v>
      </c>
      <c r="B376" s="120" t="s">
        <v>2113</v>
      </c>
      <c r="C376" s="120"/>
      <c r="D376" s="120"/>
      <c r="E376" s="120"/>
      <c r="F376" s="123">
        <v>16</v>
      </c>
      <c r="G376" s="123" t="s">
        <v>421</v>
      </c>
      <c r="H376" s="123" t="s">
        <v>425</v>
      </c>
      <c r="I376" s="123" t="s">
        <v>441</v>
      </c>
      <c r="J376" s="123"/>
      <c r="K376" s="123" t="str">
        <f>IF(ISNA(VLOOKUP(I376,限定アイテム!C:E,3,FALSE)),"",VLOOKUP(I376,限定アイテム!C:E,3,FALSE))</f>
        <v/>
      </c>
      <c r="L376" s="123"/>
      <c r="M376" s="123" t="str">
        <f>IF(ISNA(VLOOKUP(I376,'10.09.11'!H:H,1,FALSE)),"●NG●",I376)</f>
        <v>京橋・鶴見</v>
      </c>
    </row>
    <row r="377" spans="1:13" hidden="1" outlineLevel="1">
      <c r="A377" s="119">
        <v>376</v>
      </c>
      <c r="B377" s="120" t="s">
        <v>2113</v>
      </c>
      <c r="C377" s="120"/>
      <c r="D377" s="120"/>
      <c r="E377" s="120"/>
      <c r="F377" s="123">
        <v>17</v>
      </c>
      <c r="G377" s="123" t="s">
        <v>421</v>
      </c>
      <c r="H377" s="123" t="s">
        <v>425</v>
      </c>
      <c r="I377" s="123" t="s">
        <v>442</v>
      </c>
      <c r="J377" s="123"/>
      <c r="K377" s="123" t="str">
        <f>IF(ISNA(VLOOKUP(I377,限定アイテム!C:E,3,FALSE)),"",VLOOKUP(I377,限定アイテム!C:E,3,FALSE))</f>
        <v/>
      </c>
      <c r="L377" s="123"/>
      <c r="M377" s="123" t="str">
        <f>IF(ISNA(VLOOKUP(I377,'10.09.11'!H:H,1,FALSE)),"●NG●",I377)</f>
        <v>●NG●</v>
      </c>
    </row>
    <row r="378" spans="1:13" hidden="1" outlineLevel="1">
      <c r="A378" s="119">
        <v>377</v>
      </c>
      <c r="B378" s="120" t="s">
        <v>2113</v>
      </c>
      <c r="C378" s="120"/>
      <c r="D378" s="120"/>
      <c r="E378" s="120"/>
      <c r="F378" s="123">
        <v>18</v>
      </c>
      <c r="G378" s="123" t="s">
        <v>421</v>
      </c>
      <c r="H378" s="123" t="s">
        <v>425</v>
      </c>
      <c r="I378" s="123" t="s">
        <v>443</v>
      </c>
      <c r="J378" s="123"/>
      <c r="K378" s="123" t="str">
        <f>IF(ISNA(VLOOKUP(I378,限定アイテム!C:E,3,FALSE)),"",VLOOKUP(I378,限定アイテム!C:E,3,FALSE))</f>
        <v/>
      </c>
      <c r="L378" s="123"/>
      <c r="M378" s="123" t="str">
        <f>IF(ISNA(VLOOKUP(I378,'10.09.11'!H:H,1,FALSE)),"●NG●",I378)</f>
        <v>本町・心斎橋</v>
      </c>
    </row>
    <row r="379" spans="1:13" hidden="1" outlineLevel="1">
      <c r="A379" s="119">
        <v>378</v>
      </c>
      <c r="B379" s="120" t="s">
        <v>2113</v>
      </c>
      <c r="C379" s="120"/>
      <c r="D379" s="120"/>
      <c r="E379" s="120"/>
      <c r="F379" s="123">
        <v>19</v>
      </c>
      <c r="G379" s="123" t="s">
        <v>421</v>
      </c>
      <c r="H379" s="123" t="s">
        <v>425</v>
      </c>
      <c r="I379" s="123" t="s">
        <v>444</v>
      </c>
      <c r="J379" s="123"/>
      <c r="K379" s="123" t="str">
        <f>IF(ISNA(VLOOKUP(I379,限定アイテム!C:E,3,FALSE)),"",VLOOKUP(I379,限定アイテム!C:E,3,FALSE))</f>
        <v/>
      </c>
      <c r="L379" s="123"/>
      <c r="M379" s="123" t="str">
        <f>IF(ISNA(VLOOKUP(I379,'10.09.11'!H:H,1,FALSE)),"●NG●",I379)</f>
        <v>●NG●</v>
      </c>
    </row>
    <row r="380" spans="1:13" hidden="1" outlineLevel="1">
      <c r="A380" s="119">
        <v>379</v>
      </c>
      <c r="B380" s="120" t="s">
        <v>2113</v>
      </c>
      <c r="C380" s="120"/>
      <c r="D380" s="120"/>
      <c r="E380" s="120"/>
      <c r="F380" s="123">
        <v>20</v>
      </c>
      <c r="G380" s="123" t="s">
        <v>421</v>
      </c>
      <c r="H380" s="123" t="s">
        <v>425</v>
      </c>
      <c r="I380" s="123" t="s">
        <v>445</v>
      </c>
      <c r="J380" s="123"/>
      <c r="K380" s="123" t="str">
        <f>IF(ISNA(VLOOKUP(I380,限定アイテム!C:E,3,FALSE)),"",VLOOKUP(I380,限定アイテム!C:E,3,FALSE))</f>
        <v/>
      </c>
      <c r="L380" s="123"/>
      <c r="M380" s="123" t="str">
        <f>IF(ISNA(VLOOKUP(I380,'10.09.11'!H:H,1,FALSE)),"●NG●",I380)</f>
        <v>阿倍野・生野</v>
      </c>
    </row>
    <row r="381" spans="1:13" hidden="1" outlineLevel="1">
      <c r="A381" s="119">
        <v>380</v>
      </c>
      <c r="B381" s="120" t="s">
        <v>2113</v>
      </c>
      <c r="C381" s="120"/>
      <c r="D381" s="120"/>
      <c r="E381" s="120"/>
      <c r="F381" s="123">
        <v>21</v>
      </c>
      <c r="G381" s="123" t="s">
        <v>421</v>
      </c>
      <c r="H381" s="123" t="s">
        <v>425</v>
      </c>
      <c r="I381" s="123" t="s">
        <v>446</v>
      </c>
      <c r="J381" s="123"/>
      <c r="K381" s="123" t="str">
        <f>IF(ISNA(VLOOKUP(I381,限定アイテム!C:E,3,FALSE)),"",VLOOKUP(I381,限定アイテム!C:E,3,FALSE))</f>
        <v/>
      </c>
      <c r="L381" s="123"/>
      <c r="M381" s="123" t="str">
        <f>IF(ISNA(VLOOKUP(I381,'10.09.11'!H:H,1,FALSE)),"●NG●",I381)</f>
        <v>難波・弁天町</v>
      </c>
    </row>
    <row r="382" spans="1:13" hidden="1" outlineLevel="1">
      <c r="A382" s="119">
        <v>381</v>
      </c>
      <c r="B382" s="120" t="s">
        <v>2113</v>
      </c>
      <c r="C382" s="120"/>
      <c r="D382" s="120"/>
      <c r="E382" s="120"/>
      <c r="F382" s="123">
        <v>22</v>
      </c>
      <c r="G382" s="123" t="s">
        <v>421</v>
      </c>
      <c r="H382" s="123" t="s">
        <v>425</v>
      </c>
      <c r="I382" s="123" t="s">
        <v>447</v>
      </c>
      <c r="J382" s="123"/>
      <c r="K382" s="123" t="str">
        <f>IF(ISNA(VLOOKUP(I382,限定アイテム!C:E,3,FALSE)),"",VLOOKUP(I382,限定アイテム!C:E,3,FALSE))</f>
        <v/>
      </c>
      <c r="L382" s="123"/>
      <c r="M382" s="123" t="str">
        <f>IF(ISNA(VLOOKUP(I382,'10.09.11'!H:H,1,FALSE)),"●NG●",I382)</f>
        <v>住吉・平野</v>
      </c>
    </row>
    <row r="383" spans="1:13" hidden="1" outlineLevel="1">
      <c r="A383" s="119">
        <v>382</v>
      </c>
      <c r="B383" s="120" t="s">
        <v>2113</v>
      </c>
      <c r="C383" s="120"/>
      <c r="D383" s="120"/>
      <c r="E383" s="120"/>
      <c r="F383" s="123">
        <v>23</v>
      </c>
      <c r="G383" s="123" t="s">
        <v>421</v>
      </c>
      <c r="H383" s="123" t="s">
        <v>426</v>
      </c>
      <c r="I383" s="123" t="s">
        <v>448</v>
      </c>
      <c r="J383" s="123"/>
      <c r="K383" s="123" t="str">
        <f>IF(ISNA(VLOOKUP(I383,限定アイテム!C:E,3,FALSE)),"",VLOOKUP(I383,限定アイテム!C:E,3,FALSE))</f>
        <v/>
      </c>
      <c r="L383" s="123"/>
      <c r="M383" s="123" t="str">
        <f>IF(ISNA(VLOOKUP(I383,'10.09.11'!H:H,1,FALSE)),"●NG●",I383)</f>
        <v>枚方</v>
      </c>
    </row>
    <row r="384" spans="1:13" hidden="1" outlineLevel="1">
      <c r="A384" s="119">
        <v>383</v>
      </c>
      <c r="B384" s="120" t="s">
        <v>2113</v>
      </c>
      <c r="C384" s="120"/>
      <c r="D384" s="120"/>
      <c r="E384" s="120"/>
      <c r="F384" s="123">
        <v>24</v>
      </c>
      <c r="G384" s="123" t="s">
        <v>421</v>
      </c>
      <c r="H384" s="123" t="s">
        <v>426</v>
      </c>
      <c r="I384" s="123" t="s">
        <v>449</v>
      </c>
      <c r="J384" s="123"/>
      <c r="K384" s="123" t="str">
        <f>IF(ISNA(VLOOKUP(I384,限定アイテム!C:E,3,FALSE)),"",VLOOKUP(I384,限定アイテム!C:E,3,FALSE))</f>
        <v/>
      </c>
      <c r="L384" s="123"/>
      <c r="M384" s="123" t="str">
        <f>IF(ISNA(VLOOKUP(I384,'10.09.11'!H:H,1,FALSE)),"●NG●",I384)</f>
        <v>寝屋川・守口</v>
      </c>
    </row>
    <row r="385" spans="1:13" hidden="1" outlineLevel="1">
      <c r="A385" s="119">
        <v>384</v>
      </c>
      <c r="B385" s="120" t="s">
        <v>2113</v>
      </c>
      <c r="C385" s="120"/>
      <c r="D385" s="120"/>
      <c r="E385" s="120"/>
      <c r="F385" s="123">
        <v>25</v>
      </c>
      <c r="G385" s="123" t="s">
        <v>421</v>
      </c>
      <c r="H385" s="123" t="s">
        <v>426</v>
      </c>
      <c r="I385" s="123" t="s">
        <v>450</v>
      </c>
      <c r="J385" s="123"/>
      <c r="K385" s="123" t="str">
        <f>IF(ISNA(VLOOKUP(I385,限定アイテム!C:E,3,FALSE)),"",VLOOKUP(I385,限定アイテム!C:E,3,FALSE))</f>
        <v/>
      </c>
      <c r="L385" s="123"/>
      <c r="M385" s="123" t="str">
        <f>IF(ISNA(VLOOKUP(I385,'10.09.11'!H:H,1,FALSE)),"●NG●",I385)</f>
        <v>枚岡</v>
      </c>
    </row>
    <row r="386" spans="1:13" hidden="1" outlineLevel="1">
      <c r="A386" s="119">
        <v>385</v>
      </c>
      <c r="B386" s="120" t="s">
        <v>2113</v>
      </c>
      <c r="C386" s="120"/>
      <c r="D386" s="120"/>
      <c r="E386" s="120"/>
      <c r="F386" s="123">
        <v>26</v>
      </c>
      <c r="G386" s="123" t="s">
        <v>421</v>
      </c>
      <c r="H386" s="123" t="s">
        <v>426</v>
      </c>
      <c r="I386" s="123" t="s">
        <v>451</v>
      </c>
      <c r="J386" s="123"/>
      <c r="K386" s="123" t="str">
        <f>IF(ISNA(VLOOKUP(I386,限定アイテム!C:E,3,FALSE)),"",VLOOKUP(I386,限定アイテム!C:E,3,FALSE))</f>
        <v/>
      </c>
      <c r="L386" s="123"/>
      <c r="M386" s="123" t="str">
        <f>IF(ISNA(VLOOKUP(I386,'10.09.11'!H:H,1,FALSE)),"●NG●",I386)</f>
        <v>布施</v>
      </c>
    </row>
    <row r="387" spans="1:13" hidden="1" outlineLevel="1">
      <c r="A387" s="119">
        <v>386</v>
      </c>
      <c r="B387" s="120" t="s">
        <v>2113</v>
      </c>
      <c r="C387" s="120"/>
      <c r="D387" s="120"/>
      <c r="E387" s="120"/>
      <c r="F387" s="123">
        <v>27</v>
      </c>
      <c r="G387" s="123" t="s">
        <v>421</v>
      </c>
      <c r="H387" s="123" t="s">
        <v>426</v>
      </c>
      <c r="I387" s="123" t="s">
        <v>452</v>
      </c>
      <c r="J387" s="123"/>
      <c r="K387" s="123" t="str">
        <f>IF(ISNA(VLOOKUP(I387,限定アイテム!C:E,3,FALSE)),"",VLOOKUP(I387,限定アイテム!C:E,3,FALSE))</f>
        <v/>
      </c>
      <c r="L387" s="123"/>
      <c r="M387" s="123" t="str">
        <f>IF(ISNA(VLOOKUP(I387,'10.09.11'!H:H,1,FALSE)),"●NG●",I387)</f>
        <v>八尾・松原</v>
      </c>
    </row>
    <row r="388" spans="1:13" hidden="1" outlineLevel="1">
      <c r="A388" s="119">
        <v>387</v>
      </c>
      <c r="B388" s="120" t="s">
        <v>2113</v>
      </c>
      <c r="C388" s="120"/>
      <c r="D388" s="120"/>
      <c r="E388" s="120"/>
      <c r="F388" s="123">
        <v>28</v>
      </c>
      <c r="G388" s="123" t="s">
        <v>421</v>
      </c>
      <c r="H388" s="123" t="s">
        <v>426</v>
      </c>
      <c r="I388" s="123" t="s">
        <v>453</v>
      </c>
      <c r="J388" s="123"/>
      <c r="K388" s="123" t="str">
        <f>IF(ISNA(VLOOKUP(I388,限定アイテム!C:E,3,FALSE)),"",VLOOKUP(I388,限定アイテム!C:E,3,FALSE))</f>
        <v/>
      </c>
      <c r="L388" s="123"/>
      <c r="M388" s="123" t="str">
        <f>IF(ISNA(VLOOKUP(I388,'10.09.11'!H:H,1,FALSE)),"●NG●",I388)</f>
        <v>金岡</v>
      </c>
    </row>
    <row r="389" spans="1:13" hidden="1" outlineLevel="1">
      <c r="A389" s="119">
        <v>388</v>
      </c>
      <c r="B389" s="120" t="s">
        <v>2113</v>
      </c>
      <c r="C389" s="120"/>
      <c r="D389" s="120"/>
      <c r="E389" s="120"/>
      <c r="F389" s="123">
        <v>29</v>
      </c>
      <c r="G389" s="123" t="s">
        <v>421</v>
      </c>
      <c r="H389" s="123" t="s">
        <v>426</v>
      </c>
      <c r="I389" s="123" t="s">
        <v>454</v>
      </c>
      <c r="J389" s="123"/>
      <c r="K389" s="123" t="str">
        <f>IF(ISNA(VLOOKUP(I389,限定アイテム!C:E,3,FALSE)),"",VLOOKUP(I389,限定アイテム!C:E,3,FALSE))</f>
        <v/>
      </c>
      <c r="L389" s="123"/>
      <c r="M389" s="123" t="str">
        <f>IF(ISNA(VLOOKUP(I389,'10.09.11'!H:H,1,FALSE)),"●NG●",I389)</f>
        <v>富田林・長野</v>
      </c>
    </row>
    <row r="390" spans="1:13" hidden="1" outlineLevel="1">
      <c r="A390" s="119">
        <v>389</v>
      </c>
      <c r="B390" s="120" t="s">
        <v>2113</v>
      </c>
      <c r="C390" s="120"/>
      <c r="D390" s="120"/>
      <c r="E390" s="120"/>
      <c r="F390" s="123">
        <v>30</v>
      </c>
      <c r="G390" s="123" t="s">
        <v>421</v>
      </c>
      <c r="H390" s="123" t="s">
        <v>427</v>
      </c>
      <c r="I390" s="123" t="s">
        <v>455</v>
      </c>
      <c r="J390" s="123"/>
      <c r="K390" s="123" t="str">
        <f>IF(ISNA(VLOOKUP(I390,限定アイテム!C:E,3,FALSE)),"",VLOOKUP(I390,限定アイテム!C:E,3,FALSE))</f>
        <v>仁徳陵古墳</v>
      </c>
      <c r="L390" s="123"/>
      <c r="M390" s="123" t="str">
        <f>IF(ISNA(VLOOKUP(I390,'10.09.11'!H:H,1,FALSE)),"●NG●",I390)</f>
        <v>堺</v>
      </c>
    </row>
    <row r="391" spans="1:13" hidden="1" outlineLevel="1">
      <c r="A391" s="119">
        <v>390</v>
      </c>
      <c r="B391" s="120" t="s">
        <v>2113</v>
      </c>
      <c r="C391" s="120"/>
      <c r="D391" s="120"/>
      <c r="E391" s="120"/>
      <c r="F391" s="123">
        <v>31</v>
      </c>
      <c r="G391" s="123" t="s">
        <v>421</v>
      </c>
      <c r="H391" s="123" t="s">
        <v>427</v>
      </c>
      <c r="I391" s="123" t="s">
        <v>456</v>
      </c>
      <c r="J391" s="123"/>
      <c r="K391" s="123" t="str">
        <f>IF(ISNA(VLOOKUP(I391,限定アイテム!C:E,3,FALSE)),"",VLOOKUP(I391,限定アイテム!C:E,3,FALSE))</f>
        <v/>
      </c>
      <c r="L391" s="123"/>
      <c r="M391" s="123" t="str">
        <f>IF(ISNA(VLOOKUP(I391,'10.09.11'!H:H,1,FALSE)),"●NG●",I391)</f>
        <v>鳳・泉ヶ丘</v>
      </c>
    </row>
    <row r="392" spans="1:13" hidden="1" outlineLevel="1">
      <c r="A392" s="119">
        <v>391</v>
      </c>
      <c r="B392" s="120" t="s">
        <v>2113</v>
      </c>
      <c r="C392" s="120"/>
      <c r="D392" s="120"/>
      <c r="E392" s="120"/>
      <c r="F392" s="123">
        <v>32</v>
      </c>
      <c r="G392" s="123" t="s">
        <v>421</v>
      </c>
      <c r="H392" s="123" t="s">
        <v>427</v>
      </c>
      <c r="I392" s="123" t="s">
        <v>457</v>
      </c>
      <c r="J392" s="123"/>
      <c r="K392" s="123" t="str">
        <f>IF(ISNA(VLOOKUP(I392,限定アイテム!C:E,3,FALSE)),"",VLOOKUP(I392,限定アイテム!C:E,3,FALSE))</f>
        <v/>
      </c>
      <c r="L392" s="123"/>
      <c r="M392" s="123" t="str">
        <f>IF(ISNA(VLOOKUP(I392,'10.09.11'!H:H,1,FALSE)),"●NG●",I392)</f>
        <v>岸和田</v>
      </c>
    </row>
    <row r="393" spans="1:13" hidden="1" outlineLevel="1">
      <c r="A393" s="119">
        <v>392</v>
      </c>
      <c r="B393" s="120" t="s">
        <v>2113</v>
      </c>
      <c r="C393" s="120"/>
      <c r="D393" s="120"/>
      <c r="E393" s="120"/>
      <c r="F393" s="123">
        <v>33</v>
      </c>
      <c r="G393" s="123" t="s">
        <v>421</v>
      </c>
      <c r="H393" s="123" t="s">
        <v>427</v>
      </c>
      <c r="I393" s="123" t="s">
        <v>458</v>
      </c>
      <c r="J393" s="123"/>
      <c r="K393" s="123" t="str">
        <f>IF(ISNA(VLOOKUP(I393,限定アイテム!C:E,3,FALSE)),"",VLOOKUP(I393,限定アイテム!C:E,3,FALSE))</f>
        <v/>
      </c>
      <c r="L393" s="123"/>
      <c r="M393" s="123" t="str">
        <f>IF(ISNA(VLOOKUP(I393,'10.09.11'!H:H,1,FALSE)),"●NG●",I393)</f>
        <v>貝塚・佐野</v>
      </c>
    </row>
    <row r="394" spans="1:13" hidden="1" outlineLevel="1">
      <c r="A394" s="119">
        <v>393</v>
      </c>
      <c r="B394" s="120" t="s">
        <v>2113</v>
      </c>
      <c r="C394" s="120"/>
      <c r="D394" s="120"/>
      <c r="E394" s="120"/>
      <c r="F394" s="123">
        <v>34</v>
      </c>
      <c r="G394" s="123" t="s">
        <v>422</v>
      </c>
      <c r="H394" s="123" t="s">
        <v>425</v>
      </c>
      <c r="I394" s="123" t="s">
        <v>459</v>
      </c>
      <c r="J394" s="123"/>
      <c r="K394" s="123" t="str">
        <f>IF(ISNA(VLOOKUP(I394,限定アイテム!C:E,3,FALSE)),"",VLOOKUP(I394,限定アイテム!C:E,3,FALSE))</f>
        <v/>
      </c>
      <c r="L394" s="123"/>
      <c r="M394" s="123" t="str">
        <f>IF(ISNA(VLOOKUP(I394,'10.09.11'!H:H,1,FALSE)),"●NG●",I394)</f>
        <v>●NG●</v>
      </c>
    </row>
    <row r="395" spans="1:13" hidden="1" outlineLevel="1">
      <c r="A395" s="119">
        <v>394</v>
      </c>
      <c r="B395" s="120" t="s">
        <v>2113</v>
      </c>
      <c r="C395" s="120"/>
      <c r="D395" s="120"/>
      <c r="E395" s="120"/>
      <c r="F395" s="123">
        <v>35</v>
      </c>
      <c r="G395" s="123" t="s">
        <v>422</v>
      </c>
      <c r="H395" s="123" t="s">
        <v>425</v>
      </c>
      <c r="I395" s="123" t="s">
        <v>460</v>
      </c>
      <c r="J395" s="123"/>
      <c r="K395" s="123" t="str">
        <f>IF(ISNA(VLOOKUP(I395,限定アイテム!C:E,3,FALSE)),"",VLOOKUP(I395,限定アイテム!C:E,3,FALSE))</f>
        <v/>
      </c>
      <c r="L395" s="123"/>
      <c r="M395" s="123" t="str">
        <f>IF(ISNA(VLOOKUP(I395,'10.09.11'!H:H,1,FALSE)),"●NG●",I395)</f>
        <v>●NG●</v>
      </c>
    </row>
    <row r="396" spans="1:13" hidden="1" outlineLevel="1">
      <c r="A396" s="119">
        <v>395</v>
      </c>
      <c r="B396" s="120" t="s">
        <v>2113</v>
      </c>
      <c r="C396" s="120"/>
      <c r="D396" s="120"/>
      <c r="E396" s="120"/>
      <c r="F396" s="123">
        <v>36</v>
      </c>
      <c r="G396" s="123" t="s">
        <v>422</v>
      </c>
      <c r="H396" s="123" t="s">
        <v>425</v>
      </c>
      <c r="I396" s="123" t="s">
        <v>461</v>
      </c>
      <c r="J396" s="123"/>
      <c r="K396" s="123" t="str">
        <f>IF(ISNA(VLOOKUP(I396,限定アイテム!C:E,3,FALSE)),"",VLOOKUP(I396,限定アイテム!C:E,3,FALSE))</f>
        <v/>
      </c>
      <c r="L396" s="123"/>
      <c r="M396" s="123" t="str">
        <f>IF(ISNA(VLOOKUP(I396,'10.09.11'!H:H,1,FALSE)),"●NG●",I396)</f>
        <v>●NG●</v>
      </c>
    </row>
    <row r="397" spans="1:13" hidden="1" outlineLevel="1">
      <c r="A397" s="119">
        <v>396</v>
      </c>
      <c r="B397" s="120" t="s">
        <v>2113</v>
      </c>
      <c r="C397" s="120"/>
      <c r="D397" s="120"/>
      <c r="E397" s="120"/>
      <c r="F397" s="123">
        <v>37</v>
      </c>
      <c r="G397" s="123" t="s">
        <v>422</v>
      </c>
      <c r="H397" s="123" t="s">
        <v>425</v>
      </c>
      <c r="I397" s="123" t="s">
        <v>462</v>
      </c>
      <c r="J397" s="123"/>
      <c r="K397" s="123" t="str">
        <f>IF(ISNA(VLOOKUP(I397,限定アイテム!C:E,3,FALSE)),"",VLOOKUP(I397,限定アイテム!C:E,3,FALSE))</f>
        <v/>
      </c>
      <c r="L397" s="123"/>
      <c r="M397" s="123" t="str">
        <f>IF(ISNA(VLOOKUP(I397,'10.09.11'!H:H,1,FALSE)),"●NG●",I397)</f>
        <v>●NG●</v>
      </c>
    </row>
    <row r="398" spans="1:13" hidden="1" outlineLevel="1">
      <c r="A398" s="119">
        <v>397</v>
      </c>
      <c r="B398" s="120" t="s">
        <v>2113</v>
      </c>
      <c r="C398" s="120"/>
      <c r="D398" s="120"/>
      <c r="E398" s="120"/>
      <c r="F398" s="123">
        <v>38</v>
      </c>
      <c r="G398" s="123" t="s">
        <v>422</v>
      </c>
      <c r="H398" s="123" t="s">
        <v>425</v>
      </c>
      <c r="I398" s="123" t="s">
        <v>463</v>
      </c>
      <c r="J398" s="123"/>
      <c r="K398" s="123" t="str">
        <f>IF(ISNA(VLOOKUP(I398,限定アイテム!C:E,3,FALSE)),"",VLOOKUP(I398,限定アイテム!C:E,3,FALSE))</f>
        <v/>
      </c>
      <c r="L398" s="123"/>
      <c r="M398" s="123" t="str">
        <f>IF(ISNA(VLOOKUP(I398,'10.09.11'!H:H,1,FALSE)),"●NG●",I398)</f>
        <v>●NG●</v>
      </c>
    </row>
    <row r="399" spans="1:13" hidden="1" outlineLevel="1">
      <c r="A399" s="119">
        <v>398</v>
      </c>
      <c r="B399" s="120" t="s">
        <v>2113</v>
      </c>
      <c r="C399" s="120"/>
      <c r="D399" s="120"/>
      <c r="E399" s="120"/>
      <c r="F399" s="123">
        <v>39</v>
      </c>
      <c r="G399" s="123" t="s">
        <v>422</v>
      </c>
      <c r="H399" s="123" t="s">
        <v>425</v>
      </c>
      <c r="I399" s="123" t="s">
        <v>464</v>
      </c>
      <c r="J399" s="123"/>
      <c r="K399" s="123" t="str">
        <f>IF(ISNA(VLOOKUP(I399,限定アイテム!C:E,3,FALSE)),"",VLOOKUP(I399,限定アイテム!C:E,3,FALSE))</f>
        <v/>
      </c>
      <c r="L399" s="123"/>
      <c r="M399" s="123" t="str">
        <f>IF(ISNA(VLOOKUP(I399,'10.09.11'!H:H,1,FALSE)),"●NG●",I399)</f>
        <v>●NG●</v>
      </c>
    </row>
    <row r="400" spans="1:13" hidden="1" outlineLevel="1">
      <c r="A400" s="119">
        <v>399</v>
      </c>
      <c r="B400" s="120" t="s">
        <v>2113</v>
      </c>
      <c r="C400" s="120"/>
      <c r="D400" s="120"/>
      <c r="E400" s="120"/>
      <c r="F400" s="123">
        <v>40</v>
      </c>
      <c r="G400" s="123" t="s">
        <v>422</v>
      </c>
      <c r="H400" s="123" t="s">
        <v>425</v>
      </c>
      <c r="I400" s="123" t="s">
        <v>465</v>
      </c>
      <c r="J400" s="123"/>
      <c r="K400" s="123" t="str">
        <f>IF(ISNA(VLOOKUP(I400,限定アイテム!C:E,3,FALSE)),"",VLOOKUP(I400,限定アイテム!C:E,3,FALSE))</f>
        <v/>
      </c>
      <c r="L400" s="123"/>
      <c r="M400" s="123" t="str">
        <f>IF(ISNA(VLOOKUP(I400,'10.09.11'!H:H,1,FALSE)),"●NG●",I400)</f>
        <v>●NG●</v>
      </c>
    </row>
    <row r="401" spans="1:13" hidden="1" outlineLevel="1">
      <c r="A401" s="119">
        <v>400</v>
      </c>
      <c r="B401" s="120" t="s">
        <v>2113</v>
      </c>
      <c r="C401" s="120"/>
      <c r="D401" s="120"/>
      <c r="E401" s="120"/>
      <c r="F401" s="123">
        <v>41</v>
      </c>
      <c r="G401" s="123" t="s">
        <v>422</v>
      </c>
      <c r="H401" s="123" t="s">
        <v>425</v>
      </c>
      <c r="I401" s="123" t="s">
        <v>466</v>
      </c>
      <c r="J401" s="123"/>
      <c r="K401" s="123" t="str">
        <f>IF(ISNA(VLOOKUP(I401,限定アイテム!C:E,3,FALSE)),"",VLOOKUP(I401,限定アイテム!C:E,3,FALSE))</f>
        <v/>
      </c>
      <c r="L401" s="123"/>
      <c r="M401" s="123" t="str">
        <f>IF(ISNA(VLOOKUP(I401,'10.09.11'!H:H,1,FALSE)),"●NG●",I401)</f>
        <v>●NG●</v>
      </c>
    </row>
    <row r="402" spans="1:13" hidden="1" outlineLevel="1">
      <c r="A402" s="119">
        <v>401</v>
      </c>
      <c r="B402" s="120" t="s">
        <v>2113</v>
      </c>
      <c r="C402" s="120"/>
      <c r="D402" s="120"/>
      <c r="E402" s="120"/>
      <c r="F402" s="123">
        <v>42</v>
      </c>
      <c r="G402" s="123" t="s">
        <v>423</v>
      </c>
      <c r="H402" s="123" t="s">
        <v>428</v>
      </c>
      <c r="I402" s="123" t="s">
        <v>848</v>
      </c>
      <c r="J402" s="123"/>
      <c r="K402" s="123" t="str">
        <f>IF(ISNA(VLOOKUP(I402,限定アイテム!C:E,3,FALSE)),"",VLOOKUP(I402,限定アイテム!C:E,3,FALSE))</f>
        <v>奈良の大仏</v>
      </c>
      <c r="L402" s="123"/>
      <c r="M402" s="123" t="str">
        <f>IF(ISNA(VLOOKUP(I402,'10.09.11'!H:H,1,FALSE)),"●NG●",I402)</f>
        <v>奈良</v>
      </c>
    </row>
    <row r="403" spans="1:13" hidden="1" outlineLevel="1">
      <c r="A403" s="119">
        <v>402</v>
      </c>
      <c r="B403" s="120" t="s">
        <v>2113</v>
      </c>
      <c r="C403" s="120"/>
      <c r="D403" s="120"/>
      <c r="E403" s="120"/>
      <c r="F403" s="123">
        <v>43</v>
      </c>
      <c r="G403" s="123" t="s">
        <v>423</v>
      </c>
      <c r="H403" s="123" t="s">
        <v>428</v>
      </c>
      <c r="I403" s="123" t="s">
        <v>849</v>
      </c>
      <c r="J403" s="123"/>
      <c r="K403" s="123" t="str">
        <f>IF(ISNA(VLOOKUP(I403,限定アイテム!C:E,3,FALSE)),"",VLOOKUP(I403,限定アイテム!C:E,3,FALSE))</f>
        <v/>
      </c>
      <c r="L403" s="123"/>
      <c r="M403" s="123" t="str">
        <f>IF(ISNA(VLOOKUP(I403,'10.09.11'!H:H,1,FALSE)),"●NG●",I403)</f>
        <v>柳生</v>
      </c>
    </row>
    <row r="404" spans="1:13" hidden="1" outlineLevel="1">
      <c r="A404" s="119">
        <v>403</v>
      </c>
      <c r="B404" s="120" t="s">
        <v>2113</v>
      </c>
      <c r="C404" s="120"/>
      <c r="D404" s="120"/>
      <c r="E404" s="120"/>
      <c r="F404" s="123">
        <v>44</v>
      </c>
      <c r="G404" s="123" t="s">
        <v>423</v>
      </c>
      <c r="H404" s="123" t="s">
        <v>428</v>
      </c>
      <c r="I404" s="123" t="s">
        <v>467</v>
      </c>
      <c r="J404" s="123"/>
      <c r="K404" s="123" t="str">
        <f>IF(ISNA(VLOOKUP(I404,限定アイテム!C:E,3,FALSE)),"",VLOOKUP(I404,限定アイテム!C:E,3,FALSE))</f>
        <v/>
      </c>
      <c r="L404" s="123"/>
      <c r="M404" s="123" t="str">
        <f>IF(ISNA(VLOOKUP(I404,'10.09.11'!H:H,1,FALSE)),"●NG●",I404)</f>
        <v>宇陀</v>
      </c>
    </row>
    <row r="405" spans="1:13" hidden="1" outlineLevel="1">
      <c r="A405" s="119">
        <v>404</v>
      </c>
      <c r="B405" s="120" t="s">
        <v>2113</v>
      </c>
      <c r="C405" s="120"/>
      <c r="D405" s="120"/>
      <c r="E405" s="120"/>
      <c r="F405" s="123">
        <v>45</v>
      </c>
      <c r="G405" s="123" t="s">
        <v>423</v>
      </c>
      <c r="H405" s="123" t="s">
        <v>428</v>
      </c>
      <c r="I405" s="123" t="s">
        <v>468</v>
      </c>
      <c r="J405" s="123"/>
      <c r="K405" s="123" t="str">
        <f>IF(ISNA(VLOOKUP(I405,限定アイテム!C:E,3,FALSE)),"",VLOOKUP(I405,限定アイテム!C:E,3,FALSE))</f>
        <v/>
      </c>
      <c r="L405" s="123"/>
      <c r="M405" s="123" t="str">
        <f>IF(ISNA(VLOOKUP(I405,'10.09.11'!H:H,1,FALSE)),"●NG●",I405)</f>
        <v>平城</v>
      </c>
    </row>
    <row r="406" spans="1:13" hidden="1" outlineLevel="1">
      <c r="A406" s="119">
        <v>405</v>
      </c>
      <c r="B406" s="120" t="s">
        <v>2113</v>
      </c>
      <c r="C406" s="120"/>
      <c r="D406" s="120"/>
      <c r="E406" s="120"/>
      <c r="F406" s="123">
        <v>46</v>
      </c>
      <c r="G406" s="123" t="s">
        <v>423</v>
      </c>
      <c r="H406" s="123" t="s">
        <v>428</v>
      </c>
      <c r="I406" s="123" t="s">
        <v>469</v>
      </c>
      <c r="J406" s="123"/>
      <c r="K406" s="123" t="str">
        <f>IF(ISNA(VLOOKUP(I406,限定アイテム!C:E,3,FALSE)),"",VLOOKUP(I406,限定アイテム!C:E,3,FALSE))</f>
        <v>法隆寺の塔</v>
      </c>
      <c r="L406" s="123"/>
      <c r="M406" s="123" t="str">
        <f>IF(ISNA(VLOOKUP(I406,'10.09.11'!H:H,1,FALSE)),"●NG●",I406)</f>
        <v>生駒・郡山</v>
      </c>
    </row>
    <row r="407" spans="1:13" hidden="1" outlineLevel="1">
      <c r="A407" s="119">
        <v>406</v>
      </c>
      <c r="B407" s="120" t="s">
        <v>2113</v>
      </c>
      <c r="C407" s="120"/>
      <c r="D407" s="120"/>
      <c r="E407" s="120"/>
      <c r="F407" s="123">
        <v>47</v>
      </c>
      <c r="G407" s="123" t="s">
        <v>423</v>
      </c>
      <c r="H407" s="123" t="s">
        <v>428</v>
      </c>
      <c r="I407" s="123" t="s">
        <v>470</v>
      </c>
      <c r="J407" s="123"/>
      <c r="K407" s="123" t="str">
        <f>IF(ISNA(VLOOKUP(I407,限定アイテム!C:E,3,FALSE)),"",VLOOKUP(I407,限定アイテム!C:E,3,FALSE))</f>
        <v/>
      </c>
      <c r="L407" s="123"/>
      <c r="M407" s="123" t="str">
        <f>IF(ISNA(VLOOKUP(I407,'10.09.11'!H:H,1,FALSE)),"●NG●",I407)</f>
        <v>天理</v>
      </c>
    </row>
    <row r="408" spans="1:13" hidden="1" outlineLevel="1">
      <c r="A408" s="119">
        <v>407</v>
      </c>
      <c r="B408" s="120" t="s">
        <v>2113</v>
      </c>
      <c r="C408" s="120"/>
      <c r="D408" s="120"/>
      <c r="E408" s="120"/>
      <c r="F408" s="123">
        <v>48</v>
      </c>
      <c r="G408" s="123" t="s">
        <v>423</v>
      </c>
      <c r="H408" s="123" t="s">
        <v>428</v>
      </c>
      <c r="I408" s="123" t="s">
        <v>471</v>
      </c>
      <c r="J408" s="123"/>
      <c r="K408" s="123" t="str">
        <f>IF(ISNA(VLOOKUP(I408,限定アイテム!C:E,3,FALSE)),"",VLOOKUP(I408,限定アイテム!C:E,3,FALSE))</f>
        <v/>
      </c>
      <c r="L408" s="123"/>
      <c r="M408" s="123" t="str">
        <f>IF(ISNA(VLOOKUP(I408,'10.09.11'!H:H,1,FALSE)),"●NG●",I408)</f>
        <v>橿原・桜井</v>
      </c>
    </row>
    <row r="409" spans="1:13" hidden="1" outlineLevel="1">
      <c r="A409" s="119">
        <v>408</v>
      </c>
      <c r="B409" s="120" t="s">
        <v>2113</v>
      </c>
      <c r="C409" s="120"/>
      <c r="D409" s="120"/>
      <c r="E409" s="120"/>
      <c r="F409" s="123">
        <v>49</v>
      </c>
      <c r="G409" s="123" t="s">
        <v>423</v>
      </c>
      <c r="H409" s="123" t="s">
        <v>428</v>
      </c>
      <c r="I409" s="123" t="s">
        <v>472</v>
      </c>
      <c r="J409" s="123"/>
      <c r="K409" s="123" t="str">
        <f>IF(ISNA(VLOOKUP(I409,限定アイテム!C:E,3,FALSE)),"",VLOOKUP(I409,限定アイテム!C:E,3,FALSE))</f>
        <v/>
      </c>
      <c r="L409" s="123"/>
      <c r="M409" s="123" t="str">
        <f>IF(ISNA(VLOOKUP(I409,'10.09.11'!H:H,1,FALSE)),"●NG●",I409)</f>
        <v>北葛・高田</v>
      </c>
    </row>
    <row r="410" spans="1:13" hidden="1" outlineLevel="1">
      <c r="A410" s="119">
        <v>409</v>
      </c>
      <c r="B410" s="121" t="s">
        <v>2113</v>
      </c>
      <c r="C410" s="121"/>
      <c r="D410" s="121"/>
      <c r="E410" s="121"/>
      <c r="F410" s="124">
        <v>50</v>
      </c>
      <c r="G410" s="124" t="s">
        <v>423</v>
      </c>
      <c r="H410" s="124" t="s">
        <v>428</v>
      </c>
      <c r="I410" s="124" t="s">
        <v>473</v>
      </c>
      <c r="J410" s="124"/>
      <c r="K410" s="124" t="str">
        <f>IF(ISNA(VLOOKUP(I410,限定アイテム!C:E,3,FALSE)),"",VLOOKUP(I410,限定アイテム!C:E,3,FALSE))</f>
        <v/>
      </c>
      <c r="L410" s="124"/>
      <c r="M410" s="123" t="str">
        <f>IF(ISNA(VLOOKUP(I410,'10.09.11'!H:H,1,FALSE)),"●NG●",I410)</f>
        <v>五條・吉野</v>
      </c>
    </row>
    <row r="411" spans="1:13" collapsed="1">
      <c r="A411" s="119">
        <v>410</v>
      </c>
      <c r="B411" s="119" t="s">
        <v>2115</v>
      </c>
      <c r="C411" s="119">
        <f>COUNTIF(B:B,B411)</f>
        <v>19</v>
      </c>
      <c r="D411" s="119">
        <f>COUNTIFS(B:B,B411,J:J,"")</f>
        <v>19</v>
      </c>
      <c r="E411" s="119">
        <f>COUNTIFS(B:B,B411,J:J,1)</f>
        <v>0</v>
      </c>
      <c r="F411" s="122">
        <v>1</v>
      </c>
      <c r="G411" s="122" t="s">
        <v>420</v>
      </c>
      <c r="H411" s="122" t="s">
        <v>882</v>
      </c>
      <c r="I411" s="122" t="s">
        <v>960</v>
      </c>
      <c r="J411" s="122"/>
      <c r="K411" s="122" t="str">
        <f>IF(ISNA(VLOOKUP(I411,限定アイテム!C:E,3,FALSE)),"",VLOOKUP(I411,限定アイテム!C:E,3,FALSE))</f>
        <v/>
      </c>
      <c r="L411" s="122"/>
      <c r="M411" s="122" t="str">
        <f>IF(ISNA(VLOOKUP(I411,'10.10.09'!H:H,1,FALSE)),"●NG●",I411)</f>
        <v>舞鶴</v>
      </c>
    </row>
    <row r="412" spans="1:13" hidden="1" outlineLevel="1">
      <c r="A412" s="119">
        <v>411</v>
      </c>
      <c r="B412" s="120" t="s">
        <v>2073</v>
      </c>
      <c r="C412" s="120"/>
      <c r="D412" s="120"/>
      <c r="E412" s="120"/>
      <c r="F412" s="123">
        <v>2</v>
      </c>
      <c r="G412" s="123" t="s">
        <v>420</v>
      </c>
      <c r="H412" s="123" t="s">
        <v>882</v>
      </c>
      <c r="I412" s="123" t="s">
        <v>961</v>
      </c>
      <c r="J412" s="123"/>
      <c r="K412" s="123" t="str">
        <f>IF(ISNA(VLOOKUP(I412,限定アイテム!C:E,3,FALSE)),"",VLOOKUP(I412,限定アイテム!C:E,3,FALSE))</f>
        <v>天橋立</v>
      </c>
      <c r="L412" s="123"/>
      <c r="M412" s="123" t="str">
        <f>IF(ISNA(VLOOKUP(I412,'10.10.09'!H:H,1,FALSE)),"●NG●",I412)</f>
        <v>宮津</v>
      </c>
    </row>
    <row r="413" spans="1:13" hidden="1" outlineLevel="1">
      <c r="A413" s="119">
        <v>412</v>
      </c>
      <c r="B413" s="120" t="s">
        <v>2073</v>
      </c>
      <c r="C413" s="120"/>
      <c r="D413" s="120"/>
      <c r="E413" s="120"/>
      <c r="F413" s="123">
        <v>3</v>
      </c>
      <c r="G413" s="123" t="s">
        <v>420</v>
      </c>
      <c r="H413" s="123" t="s">
        <v>883</v>
      </c>
      <c r="I413" s="123" t="s">
        <v>962</v>
      </c>
      <c r="J413" s="123"/>
      <c r="K413" s="123" t="str">
        <f>IF(ISNA(VLOOKUP(I413,限定アイテム!C:E,3,FALSE)),"",VLOOKUP(I413,限定アイテム!C:E,3,FALSE))</f>
        <v/>
      </c>
      <c r="L413" s="123"/>
      <c r="M413" s="123" t="str">
        <f>IF(ISNA(VLOOKUP(I413,'10.10.09'!H:H,1,FALSE)),"●NG●",I413)</f>
        <v>綾部</v>
      </c>
    </row>
    <row r="414" spans="1:13" hidden="1" outlineLevel="1">
      <c r="A414" s="119">
        <v>413</v>
      </c>
      <c r="B414" s="120" t="s">
        <v>2073</v>
      </c>
      <c r="C414" s="120"/>
      <c r="D414" s="120"/>
      <c r="E414" s="120"/>
      <c r="F414" s="123">
        <v>4</v>
      </c>
      <c r="G414" s="123" t="s">
        <v>420</v>
      </c>
      <c r="H414" s="123" t="s">
        <v>883</v>
      </c>
      <c r="I414" s="123" t="s">
        <v>963</v>
      </c>
      <c r="J414" s="123"/>
      <c r="K414" s="123" t="str">
        <f>IF(ISNA(VLOOKUP(I414,限定アイテム!C:E,3,FALSE)),"",VLOOKUP(I414,限定アイテム!C:E,3,FALSE))</f>
        <v/>
      </c>
      <c r="L414" s="123"/>
      <c r="M414" s="123" t="str">
        <f>IF(ISNA(VLOOKUP(I414,'10.10.09'!H:H,1,FALSE)),"●NG●",I414)</f>
        <v>亀岡・園部</v>
      </c>
    </row>
    <row r="415" spans="1:13" hidden="1" outlineLevel="1">
      <c r="A415" s="119">
        <v>414</v>
      </c>
      <c r="B415" s="120" t="s">
        <v>2073</v>
      </c>
      <c r="C415" s="120"/>
      <c r="D415" s="120"/>
      <c r="E415" s="120"/>
      <c r="F415" s="123">
        <v>5</v>
      </c>
      <c r="G415" s="123" t="s">
        <v>420</v>
      </c>
      <c r="H415" s="123" t="s">
        <v>883</v>
      </c>
      <c r="I415" s="123" t="s">
        <v>850</v>
      </c>
      <c r="J415" s="123"/>
      <c r="K415" s="123" t="str">
        <f>IF(ISNA(VLOOKUP(I415,限定アイテム!C:E,3,FALSE)),"",VLOOKUP(I415,限定アイテム!C:E,3,FALSE))</f>
        <v/>
      </c>
      <c r="L415" s="123"/>
      <c r="M415" s="123" t="str">
        <f>IF(ISNA(VLOOKUP(I415,'10.10.09'!H:H,1,FALSE)),"●NG●",I415)</f>
        <v>福知山</v>
      </c>
    </row>
    <row r="416" spans="1:13" hidden="1" outlineLevel="1">
      <c r="A416" s="119">
        <v>415</v>
      </c>
      <c r="B416" s="120" t="s">
        <v>2073</v>
      </c>
      <c r="C416" s="120"/>
      <c r="D416" s="120"/>
      <c r="E416" s="120"/>
      <c r="F416" s="123">
        <v>6</v>
      </c>
      <c r="G416" s="123" t="s">
        <v>422</v>
      </c>
      <c r="H416" s="123" t="s">
        <v>883</v>
      </c>
      <c r="I416" s="123" t="s">
        <v>964</v>
      </c>
      <c r="J416" s="123"/>
      <c r="K416" s="123" t="str">
        <f>IF(ISNA(VLOOKUP(I416,限定アイテム!C:E,3,FALSE)),"",VLOOKUP(I416,限定アイテム!C:E,3,FALSE))</f>
        <v/>
      </c>
      <c r="L416" s="123"/>
      <c r="M416" s="123" t="str">
        <f>IF(ISNA(VLOOKUP(I416,'10.10.09'!H:H,1,FALSE)),"●NG●",I416)</f>
        <v>篠山・氷上</v>
      </c>
    </row>
    <row r="417" spans="1:13" hidden="1" outlineLevel="1">
      <c r="A417" s="119">
        <v>416</v>
      </c>
      <c r="B417" s="120" t="s">
        <v>2073</v>
      </c>
      <c r="C417" s="120"/>
      <c r="D417" s="120"/>
      <c r="E417" s="120"/>
      <c r="F417" s="123">
        <v>7</v>
      </c>
      <c r="G417" s="123" t="s">
        <v>422</v>
      </c>
      <c r="H417" s="123" t="s">
        <v>884</v>
      </c>
      <c r="I417" s="123" t="s">
        <v>851</v>
      </c>
      <c r="J417" s="123"/>
      <c r="K417" s="123" t="str">
        <f>IF(ISNA(VLOOKUP(I417,限定アイテム!C:E,3,FALSE)),"",VLOOKUP(I417,限定アイテム!C:E,3,FALSE))</f>
        <v/>
      </c>
      <c r="L417" s="123"/>
      <c r="M417" s="123" t="str">
        <f>IF(ISNA(VLOOKUP(I417,'10.10.09'!H:H,1,FALSE)),"●NG●",I417)</f>
        <v>豊岡・香住</v>
      </c>
    </row>
    <row r="418" spans="1:13" hidden="1" outlineLevel="1">
      <c r="A418" s="119">
        <v>417</v>
      </c>
      <c r="B418" s="120" t="s">
        <v>2073</v>
      </c>
      <c r="C418" s="120"/>
      <c r="D418" s="120"/>
      <c r="E418" s="120"/>
      <c r="F418" s="123">
        <v>8</v>
      </c>
      <c r="G418" s="123" t="s">
        <v>822</v>
      </c>
      <c r="H418" s="123" t="s">
        <v>885</v>
      </c>
      <c r="I418" s="123" t="s">
        <v>965</v>
      </c>
      <c r="J418" s="123"/>
      <c r="K418" s="123" t="str">
        <f>IF(ISNA(VLOOKUP(I418,限定アイテム!C:E,3,FALSE)),"",VLOOKUP(I418,限定アイテム!C:E,3,FALSE))</f>
        <v>鳥取砂丘</v>
      </c>
      <c r="L418" s="123"/>
      <c r="M418" s="123" t="str">
        <f>IF(ISNA(VLOOKUP(I418,'10.10.09'!H:H,1,FALSE)),"●NG●",I418)</f>
        <v>鳥取</v>
      </c>
    </row>
    <row r="419" spans="1:13" hidden="1" outlineLevel="1">
      <c r="A419" s="119">
        <v>418</v>
      </c>
      <c r="B419" s="120" t="s">
        <v>2073</v>
      </c>
      <c r="C419" s="120"/>
      <c r="D419" s="120"/>
      <c r="E419" s="120"/>
      <c r="F419" s="123">
        <v>9</v>
      </c>
      <c r="G419" s="123" t="s">
        <v>822</v>
      </c>
      <c r="H419" s="123" t="s">
        <v>885</v>
      </c>
      <c r="I419" s="123" t="s">
        <v>966</v>
      </c>
      <c r="J419" s="123"/>
      <c r="K419" s="123" t="str">
        <f>IF(ISNA(VLOOKUP(I419,限定アイテム!C:E,3,FALSE)),"",VLOOKUP(I419,限定アイテム!C:E,3,FALSE))</f>
        <v/>
      </c>
      <c r="L419" s="123"/>
      <c r="M419" s="123" t="str">
        <f>IF(ISNA(VLOOKUP(I419,'10.10.09'!H:H,1,FALSE)),"●NG●",I419)</f>
        <v>八頭</v>
      </c>
    </row>
    <row r="420" spans="1:13" hidden="1" outlineLevel="1">
      <c r="A420" s="119">
        <v>419</v>
      </c>
      <c r="B420" s="120" t="s">
        <v>2073</v>
      </c>
      <c r="C420" s="120"/>
      <c r="D420" s="120"/>
      <c r="E420" s="120"/>
      <c r="F420" s="123">
        <v>10</v>
      </c>
      <c r="G420" s="123" t="s">
        <v>822</v>
      </c>
      <c r="H420" s="123" t="s">
        <v>886</v>
      </c>
      <c r="I420" s="123" t="s">
        <v>967</v>
      </c>
      <c r="J420" s="123"/>
      <c r="K420" s="123" t="str">
        <f>IF(ISNA(VLOOKUP(I420,限定アイテム!C:E,3,FALSE)),"",VLOOKUP(I420,限定アイテム!C:E,3,FALSE))</f>
        <v/>
      </c>
      <c r="L420" s="123"/>
      <c r="M420" s="123" t="str">
        <f>IF(ISNA(VLOOKUP(I420,'10.10.09'!H:H,1,FALSE)),"●NG●",I420)</f>
        <v>倉吉</v>
      </c>
    </row>
    <row r="421" spans="1:13" hidden="1" outlineLevel="1">
      <c r="A421" s="119">
        <v>420</v>
      </c>
      <c r="B421" s="120" t="s">
        <v>2073</v>
      </c>
      <c r="C421" s="120"/>
      <c r="D421" s="120"/>
      <c r="E421" s="120"/>
      <c r="F421" s="123">
        <v>11</v>
      </c>
      <c r="G421" s="123" t="s">
        <v>822</v>
      </c>
      <c r="H421" s="123" t="s">
        <v>886</v>
      </c>
      <c r="I421" s="123" t="s">
        <v>968</v>
      </c>
      <c r="J421" s="123"/>
      <c r="K421" s="123" t="str">
        <f>IF(ISNA(VLOOKUP(I421,限定アイテム!C:E,3,FALSE)),"",VLOOKUP(I421,限定アイテム!C:E,3,FALSE))</f>
        <v/>
      </c>
      <c r="L421" s="123"/>
      <c r="M421" s="123" t="str">
        <f>IF(ISNA(VLOOKUP(I421,'10.10.09'!H:H,1,FALSE)),"●NG●",I421)</f>
        <v>米子</v>
      </c>
    </row>
    <row r="422" spans="1:13" hidden="1" outlineLevel="1">
      <c r="A422" s="119">
        <v>421</v>
      </c>
      <c r="B422" s="120" t="s">
        <v>2073</v>
      </c>
      <c r="C422" s="120"/>
      <c r="D422" s="120"/>
      <c r="E422" s="120"/>
      <c r="F422" s="123">
        <v>12</v>
      </c>
      <c r="G422" s="123" t="s">
        <v>822</v>
      </c>
      <c r="H422" s="123" t="s">
        <v>886</v>
      </c>
      <c r="I422" s="123" t="s">
        <v>969</v>
      </c>
      <c r="J422" s="123"/>
      <c r="K422" s="123" t="str">
        <f>IF(ISNA(VLOOKUP(I422,限定アイテム!C:E,3,FALSE)),"",VLOOKUP(I422,限定アイテム!C:E,3,FALSE))</f>
        <v/>
      </c>
      <c r="L422" s="123"/>
      <c r="M422" s="123" t="str">
        <f>IF(ISNA(VLOOKUP(I422,'10.10.09'!H:H,1,FALSE)),"●NG●",I422)</f>
        <v>日野</v>
      </c>
    </row>
    <row r="423" spans="1:13" hidden="1" outlineLevel="1">
      <c r="A423" s="119">
        <v>422</v>
      </c>
      <c r="B423" s="120" t="s">
        <v>2073</v>
      </c>
      <c r="C423" s="120"/>
      <c r="D423" s="120"/>
      <c r="E423" s="120"/>
      <c r="F423" s="123">
        <v>13</v>
      </c>
      <c r="G423" s="123" t="s">
        <v>823</v>
      </c>
      <c r="H423" s="123" t="s">
        <v>887</v>
      </c>
      <c r="I423" s="123" t="s">
        <v>852</v>
      </c>
      <c r="J423" s="123"/>
      <c r="K423" s="123" t="str">
        <f>IF(ISNA(VLOOKUP(I423,限定アイテム!C:E,3,FALSE)),"",VLOOKUP(I423,限定アイテム!C:E,3,FALSE))</f>
        <v/>
      </c>
      <c r="L423" s="123"/>
      <c r="M423" s="123" t="str">
        <f>IF(ISNA(VLOOKUP(I423,'10.10.09'!H:H,1,FALSE)),"●NG●",I423)</f>
        <v>隠岐</v>
      </c>
    </row>
    <row r="424" spans="1:13" hidden="1" outlineLevel="1">
      <c r="A424" s="119">
        <v>423</v>
      </c>
      <c r="B424" s="120" t="s">
        <v>2073</v>
      </c>
      <c r="C424" s="120"/>
      <c r="D424" s="120"/>
      <c r="E424" s="120"/>
      <c r="F424" s="123">
        <v>14</v>
      </c>
      <c r="G424" s="123" t="s">
        <v>823</v>
      </c>
      <c r="H424" s="123" t="s">
        <v>888</v>
      </c>
      <c r="I424" s="123" t="s">
        <v>970</v>
      </c>
      <c r="J424" s="123"/>
      <c r="K424" s="123" t="str">
        <f>IF(ISNA(VLOOKUP(I424,限定アイテム!C:E,3,FALSE)),"",VLOOKUP(I424,限定アイテム!C:E,3,FALSE))</f>
        <v/>
      </c>
      <c r="L424" s="123"/>
      <c r="M424" s="123" t="str">
        <f>IF(ISNA(VLOOKUP(I424,'10.10.09'!H:H,1,FALSE)),"●NG●",I424)</f>
        <v>松江</v>
      </c>
    </row>
    <row r="425" spans="1:13" hidden="1" outlineLevel="1">
      <c r="A425" s="119">
        <v>424</v>
      </c>
      <c r="B425" s="120" t="s">
        <v>2073</v>
      </c>
      <c r="C425" s="120"/>
      <c r="D425" s="120"/>
      <c r="E425" s="120"/>
      <c r="F425" s="123">
        <v>15</v>
      </c>
      <c r="G425" s="123" t="s">
        <v>823</v>
      </c>
      <c r="H425" s="123" t="s">
        <v>888</v>
      </c>
      <c r="I425" s="123" t="s">
        <v>971</v>
      </c>
      <c r="J425" s="123"/>
      <c r="K425" s="123" t="str">
        <f>IF(ISNA(VLOOKUP(I425,限定アイテム!C:E,3,FALSE)),"",VLOOKUP(I425,限定アイテム!C:E,3,FALSE))</f>
        <v/>
      </c>
      <c r="L425" s="123"/>
      <c r="M425" s="123" t="str">
        <f>IF(ISNA(VLOOKUP(I425,'10.10.09'!H:H,1,FALSE)),"●NG●",I425)</f>
        <v>安来・雲南</v>
      </c>
    </row>
    <row r="426" spans="1:13" hidden="1" outlineLevel="1">
      <c r="A426" s="119">
        <v>425</v>
      </c>
      <c r="B426" s="120" t="s">
        <v>2073</v>
      </c>
      <c r="C426" s="120"/>
      <c r="D426" s="120"/>
      <c r="E426" s="120"/>
      <c r="F426" s="123">
        <v>16</v>
      </c>
      <c r="G426" s="123" t="s">
        <v>823</v>
      </c>
      <c r="H426" s="123" t="s">
        <v>888</v>
      </c>
      <c r="I426" s="123" t="s">
        <v>972</v>
      </c>
      <c r="J426" s="123"/>
      <c r="K426" s="123" t="str">
        <f>IF(ISNA(VLOOKUP(I426,限定アイテム!C:E,3,FALSE)),"",VLOOKUP(I426,限定アイテム!C:E,3,FALSE))</f>
        <v>出雲大社</v>
      </c>
      <c r="L426" s="123"/>
      <c r="M426" s="123" t="str">
        <f>IF(ISNA(VLOOKUP(I426,'10.10.09'!H:H,1,FALSE)),"●NG●",I426)</f>
        <v>出雲</v>
      </c>
    </row>
    <row r="427" spans="1:13" hidden="1" outlineLevel="1">
      <c r="A427" s="119">
        <v>426</v>
      </c>
      <c r="B427" s="120" t="s">
        <v>2073</v>
      </c>
      <c r="C427" s="120"/>
      <c r="D427" s="120"/>
      <c r="E427" s="120"/>
      <c r="F427" s="123">
        <v>17</v>
      </c>
      <c r="G427" s="123" t="s">
        <v>823</v>
      </c>
      <c r="H427" s="123" t="s">
        <v>889</v>
      </c>
      <c r="I427" s="123" t="s">
        <v>853</v>
      </c>
      <c r="J427" s="123"/>
      <c r="K427" s="123" t="str">
        <f>IF(ISNA(VLOOKUP(I427,限定アイテム!C:E,3,FALSE)),"",VLOOKUP(I427,限定アイテム!C:E,3,FALSE))</f>
        <v>石見銀山</v>
      </c>
      <c r="L427" s="123"/>
      <c r="M427" s="123" t="str">
        <f>IF(ISNA(VLOOKUP(I427,'10.10.09'!H:H,1,FALSE)),"●NG●",I427)</f>
        <v>大田</v>
      </c>
    </row>
    <row r="428" spans="1:13" hidden="1" outlineLevel="1">
      <c r="A428" s="119">
        <v>427</v>
      </c>
      <c r="B428" s="120" t="s">
        <v>2073</v>
      </c>
      <c r="C428" s="120"/>
      <c r="D428" s="120"/>
      <c r="E428" s="120"/>
      <c r="F428" s="123">
        <v>18</v>
      </c>
      <c r="G428" s="123" t="s">
        <v>823</v>
      </c>
      <c r="H428" s="123" t="s">
        <v>889</v>
      </c>
      <c r="I428" s="123" t="s">
        <v>973</v>
      </c>
      <c r="J428" s="123"/>
      <c r="K428" s="123" t="str">
        <f>IF(ISNA(VLOOKUP(I428,限定アイテム!C:E,3,FALSE)),"",VLOOKUP(I428,限定アイテム!C:E,3,FALSE))</f>
        <v/>
      </c>
      <c r="L428" s="123"/>
      <c r="M428" s="123" t="str">
        <f>IF(ISNA(VLOOKUP(I428,'10.10.09'!H:H,1,FALSE)),"●NG●",I428)</f>
        <v>浜田</v>
      </c>
    </row>
    <row r="429" spans="1:13" hidden="1" outlineLevel="1">
      <c r="A429" s="119">
        <v>428</v>
      </c>
      <c r="B429" s="121" t="s">
        <v>2073</v>
      </c>
      <c r="C429" s="121"/>
      <c r="D429" s="121"/>
      <c r="E429" s="121"/>
      <c r="F429" s="124">
        <v>19</v>
      </c>
      <c r="G429" s="124" t="s">
        <v>823</v>
      </c>
      <c r="H429" s="124" t="s">
        <v>889</v>
      </c>
      <c r="I429" s="124" t="s">
        <v>974</v>
      </c>
      <c r="J429" s="124"/>
      <c r="K429" s="124" t="str">
        <f>IF(ISNA(VLOOKUP(I429,限定アイテム!C:E,3,FALSE)),"",VLOOKUP(I429,限定アイテム!C:E,3,FALSE))</f>
        <v/>
      </c>
      <c r="L429" s="124"/>
      <c r="M429" s="124" t="str">
        <f>IF(ISNA(VLOOKUP(I429,'10.10.09'!H:H,1,FALSE)),"●NG●",I429)</f>
        <v>益田・津和野</v>
      </c>
    </row>
    <row r="430" spans="1:13" collapsed="1">
      <c r="A430" s="119">
        <v>429</v>
      </c>
      <c r="B430" s="119" t="s">
        <v>2116</v>
      </c>
      <c r="C430" s="119">
        <f>COUNTIF(B:B,B430)</f>
        <v>44</v>
      </c>
      <c r="D430" s="119">
        <f>COUNTIFS(B:B,B430,J:J,"")</f>
        <v>44</v>
      </c>
      <c r="E430" s="119">
        <f>COUNTIFS(B:B,B430,J:J,1)</f>
        <v>0</v>
      </c>
      <c r="F430" s="122">
        <v>1</v>
      </c>
      <c r="G430" s="122" t="s">
        <v>422</v>
      </c>
      <c r="H430" s="122" t="s">
        <v>477</v>
      </c>
      <c r="I430" s="122" t="s">
        <v>485</v>
      </c>
      <c r="J430" s="122"/>
      <c r="K430" s="122" t="str">
        <f>IF(ISNA(VLOOKUP(I430,限定アイテム!C:E,3,FALSE)),"",VLOOKUP(I430,限定アイテム!C:E,3,FALSE))</f>
        <v/>
      </c>
      <c r="L430" s="122"/>
      <c r="M430" s="82" t="str">
        <f>IF(ISNA(VLOOKUP(I430,'10.10.09'!H:H,1,FALSE)),"●NG●",I430)</f>
        <v>三木・西脇</v>
      </c>
    </row>
    <row r="431" spans="1:13" hidden="1" outlineLevel="1">
      <c r="A431" s="119">
        <v>430</v>
      </c>
      <c r="B431" s="120" t="s">
        <v>2077</v>
      </c>
      <c r="C431" s="120"/>
      <c r="D431" s="120"/>
      <c r="E431" s="120"/>
      <c r="F431" s="123">
        <v>2</v>
      </c>
      <c r="G431" s="123" t="s">
        <v>422</v>
      </c>
      <c r="H431" s="123" t="s">
        <v>477</v>
      </c>
      <c r="I431" s="123" t="s">
        <v>486</v>
      </c>
      <c r="J431" s="123"/>
      <c r="K431" s="123" t="str">
        <f>IF(ISNA(VLOOKUP(I431,限定アイテム!C:E,3,FALSE)),"",VLOOKUP(I431,限定アイテム!C:E,3,FALSE))</f>
        <v/>
      </c>
      <c r="L431" s="123"/>
      <c r="M431" s="262" t="str">
        <f>IF(ISNA(VLOOKUP(I431,'10.10.09'!H:H,1,FALSE)),"●NG●",I431)</f>
        <v>夢前</v>
      </c>
    </row>
    <row r="432" spans="1:13" hidden="1" outlineLevel="1">
      <c r="A432" s="119">
        <v>431</v>
      </c>
      <c r="B432" s="120" t="s">
        <v>2077</v>
      </c>
      <c r="C432" s="120"/>
      <c r="D432" s="120"/>
      <c r="E432" s="120"/>
      <c r="F432" s="123">
        <v>3</v>
      </c>
      <c r="G432" s="123" t="s">
        <v>422</v>
      </c>
      <c r="H432" s="123" t="s">
        <v>477</v>
      </c>
      <c r="I432" s="123" t="s">
        <v>487</v>
      </c>
      <c r="J432" s="123"/>
      <c r="K432" s="123" t="str">
        <f>IF(ISNA(VLOOKUP(I432,限定アイテム!C:E,3,FALSE)),"",VLOOKUP(I432,限定アイテム!C:E,3,FALSE))</f>
        <v/>
      </c>
      <c r="L432" s="123"/>
      <c r="M432" s="123" t="str">
        <f>IF(ISNA(VLOOKUP(I432,'10.10.09'!H:H,1,FALSE)),"●NG●",I432)</f>
        <v>●NG●</v>
      </c>
    </row>
    <row r="433" spans="1:13" hidden="1" outlineLevel="1">
      <c r="A433" s="119">
        <v>432</v>
      </c>
      <c r="B433" s="120" t="s">
        <v>2077</v>
      </c>
      <c r="C433" s="120"/>
      <c r="D433" s="120"/>
      <c r="E433" s="120"/>
      <c r="F433" s="123">
        <v>4</v>
      </c>
      <c r="G433" s="123" t="s">
        <v>422</v>
      </c>
      <c r="H433" s="123" t="s">
        <v>477</v>
      </c>
      <c r="I433" s="123" t="s">
        <v>488</v>
      </c>
      <c r="J433" s="123"/>
      <c r="K433" s="123" t="str">
        <f>IF(ISNA(VLOOKUP(I433,限定アイテム!C:E,3,FALSE)),"",VLOOKUP(I433,限定アイテム!C:E,3,FALSE))</f>
        <v/>
      </c>
      <c r="L433" s="123"/>
      <c r="M433" s="123" t="str">
        <f>IF(ISNA(VLOOKUP(I433,'10.10.09'!H:H,1,FALSE)),"●NG●",I433)</f>
        <v>●NG●</v>
      </c>
    </row>
    <row r="434" spans="1:13" hidden="1" outlineLevel="1">
      <c r="A434" s="119">
        <v>433</v>
      </c>
      <c r="B434" s="120" t="s">
        <v>2077</v>
      </c>
      <c r="C434" s="120"/>
      <c r="D434" s="120"/>
      <c r="E434" s="120"/>
      <c r="F434" s="123">
        <v>5</v>
      </c>
      <c r="G434" s="123" t="s">
        <v>422</v>
      </c>
      <c r="H434" s="123" t="s">
        <v>477</v>
      </c>
      <c r="I434" s="123" t="s">
        <v>489</v>
      </c>
      <c r="J434" s="123"/>
      <c r="K434" s="123" t="str">
        <f>IF(ISNA(VLOOKUP(I434,限定アイテム!C:E,3,FALSE)),"",VLOOKUP(I434,限定アイテム!C:E,3,FALSE))</f>
        <v/>
      </c>
      <c r="L434" s="123"/>
      <c r="M434" s="123" t="str">
        <f>IF(ISNA(VLOOKUP(I434,'10.10.09'!H:H,1,FALSE)),"●NG●",I434)</f>
        <v>●NG●</v>
      </c>
    </row>
    <row r="435" spans="1:13" hidden="1" outlineLevel="1">
      <c r="A435" s="119">
        <v>434</v>
      </c>
      <c r="B435" s="120" t="s">
        <v>2077</v>
      </c>
      <c r="C435" s="120"/>
      <c r="D435" s="120"/>
      <c r="E435" s="120"/>
      <c r="F435" s="123">
        <v>6</v>
      </c>
      <c r="G435" s="123" t="s">
        <v>422</v>
      </c>
      <c r="H435" s="123" t="s">
        <v>477</v>
      </c>
      <c r="I435" s="123" t="s">
        <v>490</v>
      </c>
      <c r="J435" s="123"/>
      <c r="K435" s="123" t="str">
        <f>IF(ISNA(VLOOKUP(I435,限定アイテム!C:E,3,FALSE)),"",VLOOKUP(I435,限定アイテム!C:E,3,FALSE))</f>
        <v/>
      </c>
      <c r="L435" s="123"/>
      <c r="M435" s="123" t="str">
        <f>IF(ISNA(VLOOKUP(I435,'10.10.09'!H:H,1,FALSE)),"●NG●",I435)</f>
        <v>●NG●</v>
      </c>
    </row>
    <row r="436" spans="1:13" hidden="1" outlineLevel="1">
      <c r="A436" s="119">
        <v>435</v>
      </c>
      <c r="B436" s="120" t="s">
        <v>2077</v>
      </c>
      <c r="C436" s="120"/>
      <c r="D436" s="120"/>
      <c r="E436" s="120"/>
      <c r="F436" s="123">
        <v>7</v>
      </c>
      <c r="G436" s="123" t="s">
        <v>422</v>
      </c>
      <c r="H436" s="123" t="s">
        <v>477</v>
      </c>
      <c r="I436" s="123" t="s">
        <v>2439</v>
      </c>
      <c r="J436" s="123"/>
      <c r="K436" s="123" t="str">
        <f>IF(ISNA(VLOOKUP(I436,限定アイテム!C:E,3,FALSE)),"",VLOOKUP(I436,限定アイテム!C:E,3,FALSE))</f>
        <v/>
      </c>
      <c r="L436" s="123"/>
      <c r="M436" s="123" t="str">
        <f>IF(ISNA(VLOOKUP(I436,'10.10.09'!H:H,1,FALSE)),"●NG●",I436)</f>
        <v>●NG●</v>
      </c>
    </row>
    <row r="437" spans="1:13" hidden="1" outlineLevel="1">
      <c r="A437" s="119">
        <v>436</v>
      </c>
      <c r="B437" s="120" t="s">
        <v>2077</v>
      </c>
      <c r="C437" s="120"/>
      <c r="D437" s="120"/>
      <c r="E437" s="120"/>
      <c r="F437" s="123">
        <v>8</v>
      </c>
      <c r="G437" s="123" t="s">
        <v>474</v>
      </c>
      <c r="H437" s="123" t="s">
        <v>478</v>
      </c>
      <c r="I437" s="123" t="s">
        <v>2362</v>
      </c>
      <c r="J437" s="123"/>
      <c r="K437" s="123" t="str">
        <f>IF(ISNA(VLOOKUP(I437,限定アイテム!C:E,3,FALSE)),"",VLOOKUP(I437,限定アイテム!C:E,3,FALSE))</f>
        <v/>
      </c>
      <c r="L437" s="123"/>
      <c r="M437" s="123" t="str">
        <f>IF(ISNA(VLOOKUP(I437,'10.10.09'!H:H,1,FALSE)),"●NG●",I437)</f>
        <v>津山・真庭</v>
      </c>
    </row>
    <row r="438" spans="1:13" hidden="1" outlineLevel="1">
      <c r="A438" s="119">
        <v>437</v>
      </c>
      <c r="B438" s="120" t="s">
        <v>2077</v>
      </c>
      <c r="C438" s="120"/>
      <c r="D438" s="120"/>
      <c r="E438" s="120"/>
      <c r="F438" s="123">
        <v>9</v>
      </c>
      <c r="G438" s="123" t="s">
        <v>474</v>
      </c>
      <c r="H438" s="123" t="s">
        <v>479</v>
      </c>
      <c r="I438" s="123" t="s">
        <v>491</v>
      </c>
      <c r="J438" s="123"/>
      <c r="K438" s="123" t="str">
        <f>IF(ISNA(VLOOKUP(I438,限定アイテム!C:E,3,FALSE)),"",VLOOKUP(I438,限定アイテム!C:E,3,FALSE))</f>
        <v/>
      </c>
      <c r="L438" s="123"/>
      <c r="M438" s="123" t="str">
        <f>IF(ISNA(VLOOKUP(I438,'10.10.09'!H:H,1,FALSE)),"●NG●",I438)</f>
        <v>●NG●</v>
      </c>
    </row>
    <row r="439" spans="1:13" hidden="1" outlineLevel="1">
      <c r="A439" s="119">
        <v>438</v>
      </c>
      <c r="B439" s="120" t="s">
        <v>2077</v>
      </c>
      <c r="C439" s="120"/>
      <c r="D439" s="120"/>
      <c r="E439" s="120"/>
      <c r="F439" s="123">
        <v>10</v>
      </c>
      <c r="G439" s="123" t="s">
        <v>474</v>
      </c>
      <c r="H439" s="123" t="s">
        <v>479</v>
      </c>
      <c r="I439" s="123" t="s">
        <v>492</v>
      </c>
      <c r="J439" s="123"/>
      <c r="K439" s="123" t="str">
        <f>IF(ISNA(VLOOKUP(I439,限定アイテム!C:E,3,FALSE)),"",VLOOKUP(I439,限定アイテム!C:E,3,FALSE))</f>
        <v/>
      </c>
      <c r="L439" s="123"/>
      <c r="M439" s="123" t="str">
        <f>IF(ISNA(VLOOKUP(I439,'10.10.09'!H:H,1,FALSE)),"●NG●",I439)</f>
        <v>●NG●</v>
      </c>
    </row>
    <row r="440" spans="1:13" hidden="1" outlineLevel="1">
      <c r="A440" s="119">
        <v>439</v>
      </c>
      <c r="B440" s="120" t="s">
        <v>2077</v>
      </c>
      <c r="C440" s="120"/>
      <c r="D440" s="120"/>
      <c r="E440" s="120"/>
      <c r="F440" s="123">
        <v>11</v>
      </c>
      <c r="G440" s="123" t="s">
        <v>474</v>
      </c>
      <c r="H440" s="123" t="s">
        <v>479</v>
      </c>
      <c r="I440" s="123" t="s">
        <v>493</v>
      </c>
      <c r="J440" s="123"/>
      <c r="K440" s="123" t="str">
        <f>IF(ISNA(VLOOKUP(I440,限定アイテム!C:E,3,FALSE)),"",VLOOKUP(I440,限定アイテム!C:E,3,FALSE))</f>
        <v/>
      </c>
      <c r="L440" s="123"/>
      <c r="M440" s="123" t="str">
        <f>IF(ISNA(VLOOKUP(I440,'10.10.09'!H:H,1,FALSE)),"●NG●",I440)</f>
        <v>●NG●</v>
      </c>
    </row>
    <row r="441" spans="1:13" hidden="1" outlineLevel="1">
      <c r="A441" s="119">
        <v>440</v>
      </c>
      <c r="B441" s="120" t="s">
        <v>2077</v>
      </c>
      <c r="C441" s="120"/>
      <c r="D441" s="120"/>
      <c r="E441" s="120"/>
      <c r="F441" s="123">
        <v>12</v>
      </c>
      <c r="G441" s="123" t="s">
        <v>474</v>
      </c>
      <c r="H441" s="123" t="s">
        <v>479</v>
      </c>
      <c r="I441" s="123" t="s">
        <v>494</v>
      </c>
      <c r="J441" s="123"/>
      <c r="K441" s="123" t="str">
        <f>IF(ISNA(VLOOKUP(I441,限定アイテム!C:E,3,FALSE)),"",VLOOKUP(I441,限定アイテム!C:E,3,FALSE))</f>
        <v>後楽園</v>
      </c>
      <c r="L441" s="123"/>
      <c r="M441" s="123" t="str">
        <f>IF(ISNA(VLOOKUP(I441,'10.10.09'!H:H,1,FALSE)),"●NG●",I441)</f>
        <v>岡山</v>
      </c>
    </row>
    <row r="442" spans="1:13" hidden="1" outlineLevel="1">
      <c r="A442" s="119">
        <v>441</v>
      </c>
      <c r="B442" s="120" t="s">
        <v>2077</v>
      </c>
      <c r="C442" s="120"/>
      <c r="D442" s="120"/>
      <c r="E442" s="120"/>
      <c r="F442" s="123">
        <v>13</v>
      </c>
      <c r="G442" s="123" t="s">
        <v>474</v>
      </c>
      <c r="H442" s="123" t="s">
        <v>479</v>
      </c>
      <c r="I442" s="123" t="s">
        <v>495</v>
      </c>
      <c r="J442" s="123"/>
      <c r="K442" s="123" t="str">
        <f>IF(ISNA(VLOOKUP(I442,限定アイテム!C:E,3,FALSE)),"",VLOOKUP(I442,限定アイテム!C:E,3,FALSE))</f>
        <v/>
      </c>
      <c r="L442" s="123"/>
      <c r="M442" s="123" t="str">
        <f>IF(ISNA(VLOOKUP(I442,'10.10.09'!H:H,1,FALSE)),"●NG●",I442)</f>
        <v>玉野・灘崎</v>
      </c>
    </row>
    <row r="443" spans="1:13" hidden="1" outlineLevel="1">
      <c r="A443" s="119">
        <v>442</v>
      </c>
      <c r="B443" s="120" t="s">
        <v>2077</v>
      </c>
      <c r="C443" s="120"/>
      <c r="D443" s="120"/>
      <c r="E443" s="120"/>
      <c r="F443" s="123">
        <v>14</v>
      </c>
      <c r="G443" s="123" t="s">
        <v>474</v>
      </c>
      <c r="H443" s="123" t="s">
        <v>479</v>
      </c>
      <c r="I443" s="123" t="s">
        <v>496</v>
      </c>
      <c r="J443" s="123"/>
      <c r="K443" s="123" t="str">
        <f>IF(ISNA(VLOOKUP(I443,限定アイテム!C:E,3,FALSE)),"",VLOOKUP(I443,限定アイテム!C:E,3,FALSE))</f>
        <v/>
      </c>
      <c r="L443" s="123"/>
      <c r="M443" s="123" t="str">
        <f>IF(ISNA(VLOOKUP(I443,'10.10.09'!H:H,1,FALSE)),"●NG●",I443)</f>
        <v>児島</v>
      </c>
    </row>
    <row r="444" spans="1:13" hidden="1" outlineLevel="1">
      <c r="A444" s="119">
        <v>443</v>
      </c>
      <c r="B444" s="120" t="s">
        <v>2077</v>
      </c>
      <c r="C444" s="120"/>
      <c r="D444" s="120"/>
      <c r="E444" s="120"/>
      <c r="F444" s="123">
        <v>15</v>
      </c>
      <c r="G444" s="123" t="s">
        <v>474</v>
      </c>
      <c r="H444" s="123" t="s">
        <v>480</v>
      </c>
      <c r="I444" s="123" t="s">
        <v>497</v>
      </c>
      <c r="J444" s="123"/>
      <c r="K444" s="123" t="str">
        <f>IF(ISNA(VLOOKUP(I444,限定アイテム!C:E,3,FALSE)),"",VLOOKUP(I444,限定アイテム!C:E,3,FALSE))</f>
        <v/>
      </c>
      <c r="L444" s="123"/>
      <c r="M444" s="123" t="str">
        <f>IF(ISNA(VLOOKUP(I444,'10.10.09'!H:H,1,FALSE)),"●NG●",I444)</f>
        <v>新見</v>
      </c>
    </row>
    <row r="445" spans="1:13" hidden="1" outlineLevel="1">
      <c r="A445" s="119">
        <v>444</v>
      </c>
      <c r="B445" s="120" t="s">
        <v>2077</v>
      </c>
      <c r="C445" s="120"/>
      <c r="D445" s="120"/>
      <c r="E445" s="120"/>
      <c r="F445" s="123">
        <v>16</v>
      </c>
      <c r="G445" s="123" t="s">
        <v>474</v>
      </c>
      <c r="H445" s="123" t="s">
        <v>480</v>
      </c>
      <c r="I445" s="123" t="s">
        <v>498</v>
      </c>
      <c r="J445" s="123"/>
      <c r="K445" s="123" t="str">
        <f>IF(ISNA(VLOOKUP(I445,限定アイテム!C:E,3,FALSE)),"",VLOOKUP(I445,限定アイテム!C:E,3,FALSE))</f>
        <v/>
      </c>
      <c r="L445" s="123"/>
      <c r="M445" s="123" t="str">
        <f>IF(ISNA(VLOOKUP(I445,'10.10.09'!H:H,1,FALSE)),"●NG●",I445)</f>
        <v>●NG●</v>
      </c>
    </row>
    <row r="446" spans="1:13" hidden="1" outlineLevel="1">
      <c r="A446" s="119">
        <v>445</v>
      </c>
      <c r="B446" s="120" t="s">
        <v>2077</v>
      </c>
      <c r="C446" s="120"/>
      <c r="D446" s="120"/>
      <c r="E446" s="120"/>
      <c r="F446" s="123">
        <v>17</v>
      </c>
      <c r="G446" s="123" t="s">
        <v>474</v>
      </c>
      <c r="H446" s="123" t="s">
        <v>480</v>
      </c>
      <c r="I446" s="123" t="s">
        <v>499</v>
      </c>
      <c r="J446" s="123"/>
      <c r="K446" s="123" t="str">
        <f>IF(ISNA(VLOOKUP(I446,限定アイテム!C:E,3,FALSE)),"",VLOOKUP(I446,限定アイテム!C:E,3,FALSE))</f>
        <v/>
      </c>
      <c r="L446" s="123"/>
      <c r="M446" s="123" t="str">
        <f>IF(ISNA(VLOOKUP(I446,'10.10.09'!H:H,1,FALSE)),"●NG●",I446)</f>
        <v>●NG●</v>
      </c>
    </row>
    <row r="447" spans="1:13" hidden="1" outlineLevel="1">
      <c r="A447" s="119">
        <v>446</v>
      </c>
      <c r="B447" s="120" t="s">
        <v>2077</v>
      </c>
      <c r="C447" s="120"/>
      <c r="D447" s="120"/>
      <c r="E447" s="120"/>
      <c r="F447" s="123">
        <v>18</v>
      </c>
      <c r="G447" s="123" t="s">
        <v>474</v>
      </c>
      <c r="H447" s="123" t="s">
        <v>480</v>
      </c>
      <c r="I447" s="123" t="s">
        <v>500</v>
      </c>
      <c r="J447" s="123"/>
      <c r="K447" s="123" t="str">
        <f>IF(ISNA(VLOOKUP(I447,限定アイテム!C:E,3,FALSE)),"",VLOOKUP(I447,限定アイテム!C:E,3,FALSE))</f>
        <v/>
      </c>
      <c r="L447" s="123"/>
      <c r="M447" s="123" t="str">
        <f>IF(ISNA(VLOOKUP(I447,'10.10.09'!H:H,1,FALSE)),"●NG●",I447)</f>
        <v>●NG●</v>
      </c>
    </row>
    <row r="448" spans="1:13" hidden="1" outlineLevel="1">
      <c r="A448" s="119">
        <v>447</v>
      </c>
      <c r="B448" s="120" t="s">
        <v>2077</v>
      </c>
      <c r="C448" s="120"/>
      <c r="D448" s="120"/>
      <c r="E448" s="120"/>
      <c r="F448" s="123">
        <v>19</v>
      </c>
      <c r="G448" s="123" t="s">
        <v>474</v>
      </c>
      <c r="H448" s="123" t="s">
        <v>480</v>
      </c>
      <c r="I448" s="123" t="s">
        <v>501</v>
      </c>
      <c r="J448" s="123"/>
      <c r="K448" s="123" t="str">
        <f>IF(ISNA(VLOOKUP(I448,限定アイテム!C:E,3,FALSE)),"",VLOOKUP(I448,限定アイテム!C:E,3,FALSE))</f>
        <v/>
      </c>
      <c r="L448" s="123"/>
      <c r="M448" s="123" t="str">
        <f>IF(ISNA(VLOOKUP(I448,'10.10.09'!H:H,1,FALSE)),"●NG●",I448)</f>
        <v>●NG●</v>
      </c>
    </row>
    <row r="449" spans="1:13" hidden="1" outlineLevel="1">
      <c r="A449" s="119">
        <v>448</v>
      </c>
      <c r="B449" s="120" t="s">
        <v>2077</v>
      </c>
      <c r="C449" s="120"/>
      <c r="D449" s="120"/>
      <c r="E449" s="120"/>
      <c r="F449" s="123">
        <v>20</v>
      </c>
      <c r="G449" s="123" t="s">
        <v>475</v>
      </c>
      <c r="H449" s="123" t="s">
        <v>481</v>
      </c>
      <c r="I449" s="123" t="s">
        <v>502</v>
      </c>
      <c r="J449" s="123"/>
      <c r="K449" s="123" t="str">
        <f>IF(ISNA(VLOOKUP(I449,限定アイテム!C:E,3,FALSE)),"",VLOOKUP(I449,限定アイテム!C:E,3,FALSE))</f>
        <v/>
      </c>
      <c r="L449" s="123"/>
      <c r="M449" s="123" t="str">
        <f>IF(ISNA(VLOOKUP(I449,'10.10.09'!H:H,1,FALSE)),"●NG●",I449)</f>
        <v>庄原・三次</v>
      </c>
    </row>
    <row r="450" spans="1:13" hidden="1" outlineLevel="1">
      <c r="A450" s="119">
        <v>449</v>
      </c>
      <c r="B450" s="120" t="s">
        <v>2077</v>
      </c>
      <c r="C450" s="120"/>
      <c r="D450" s="120"/>
      <c r="E450" s="120"/>
      <c r="F450" s="123">
        <v>21</v>
      </c>
      <c r="G450" s="123" t="s">
        <v>475</v>
      </c>
      <c r="H450" s="123" t="s">
        <v>481</v>
      </c>
      <c r="I450" s="123" t="s">
        <v>503</v>
      </c>
      <c r="J450" s="123"/>
      <c r="K450" s="123" t="str">
        <f>IF(ISNA(VLOOKUP(I450,限定アイテム!C:E,3,FALSE)),"",VLOOKUP(I450,限定アイテム!C:E,3,FALSE))</f>
        <v/>
      </c>
      <c r="L450" s="123"/>
      <c r="M450" s="123" t="str">
        <f>IF(ISNA(VLOOKUP(I450,'10.10.09'!H:H,1,FALSE)),"●NG●",I450)</f>
        <v>神辺</v>
      </c>
    </row>
    <row r="451" spans="1:13" hidden="1" outlineLevel="1">
      <c r="A451" s="119">
        <v>450</v>
      </c>
      <c r="B451" s="120" t="s">
        <v>2077</v>
      </c>
      <c r="C451" s="120"/>
      <c r="D451" s="120"/>
      <c r="E451" s="120"/>
      <c r="F451" s="123">
        <v>22</v>
      </c>
      <c r="G451" s="123" t="s">
        <v>475</v>
      </c>
      <c r="H451" s="123" t="s">
        <v>481</v>
      </c>
      <c r="I451" s="123" t="s">
        <v>504</v>
      </c>
      <c r="J451" s="123"/>
      <c r="K451" s="123" t="str">
        <f>IF(ISNA(VLOOKUP(I451,限定アイテム!C:E,3,FALSE)),"",VLOOKUP(I451,限定アイテム!C:E,3,FALSE))</f>
        <v/>
      </c>
      <c r="L451" s="123"/>
      <c r="M451" s="123" t="str">
        <f>IF(ISNA(VLOOKUP(I451,'10.10.09'!H:H,1,FALSE)),"●NG●",I451)</f>
        <v>●NG●</v>
      </c>
    </row>
    <row r="452" spans="1:13" hidden="1" outlineLevel="1">
      <c r="A452" s="119">
        <v>451</v>
      </c>
      <c r="B452" s="120" t="s">
        <v>2077</v>
      </c>
      <c r="C452" s="120"/>
      <c r="D452" s="120"/>
      <c r="E452" s="120"/>
      <c r="F452" s="123">
        <v>23</v>
      </c>
      <c r="G452" s="123" t="s">
        <v>475</v>
      </c>
      <c r="H452" s="123" t="s">
        <v>481</v>
      </c>
      <c r="I452" s="123" t="s">
        <v>505</v>
      </c>
      <c r="J452" s="123"/>
      <c r="K452" s="123" t="str">
        <f>IF(ISNA(VLOOKUP(I452,限定アイテム!C:E,3,FALSE)),"",VLOOKUP(I452,限定アイテム!C:E,3,FALSE))</f>
        <v/>
      </c>
      <c r="L452" s="123"/>
      <c r="M452" s="123" t="str">
        <f>IF(ISNA(VLOOKUP(I452,'10.10.09'!H:H,1,FALSE)),"●NG●",I452)</f>
        <v>松永</v>
      </c>
    </row>
    <row r="453" spans="1:13" hidden="1" outlineLevel="1">
      <c r="A453" s="119">
        <v>452</v>
      </c>
      <c r="B453" s="120" t="s">
        <v>2077</v>
      </c>
      <c r="C453" s="120"/>
      <c r="D453" s="120"/>
      <c r="E453" s="120"/>
      <c r="F453" s="123">
        <v>24</v>
      </c>
      <c r="G453" s="123" t="s">
        <v>475</v>
      </c>
      <c r="H453" s="123" t="s">
        <v>481</v>
      </c>
      <c r="I453" s="123" t="s">
        <v>506</v>
      </c>
      <c r="J453" s="123"/>
      <c r="K453" s="123" t="str">
        <f>IF(ISNA(VLOOKUP(I453,限定アイテム!C:E,3,FALSE)),"",VLOOKUP(I453,限定アイテム!C:E,3,FALSE))</f>
        <v/>
      </c>
      <c r="L453" s="123"/>
      <c r="M453" s="123" t="str">
        <f>IF(ISNA(VLOOKUP(I453,'10.10.09'!H:H,1,FALSE)),"●NG●",I453)</f>
        <v>●NG●</v>
      </c>
    </row>
    <row r="454" spans="1:13" hidden="1" outlineLevel="1">
      <c r="A454" s="119">
        <v>453</v>
      </c>
      <c r="B454" s="120" t="s">
        <v>2077</v>
      </c>
      <c r="C454" s="120"/>
      <c r="D454" s="120"/>
      <c r="E454" s="120"/>
      <c r="F454" s="123">
        <v>25</v>
      </c>
      <c r="G454" s="123" t="s">
        <v>475</v>
      </c>
      <c r="H454" s="123" t="s">
        <v>482</v>
      </c>
      <c r="I454" s="123" t="s">
        <v>507</v>
      </c>
      <c r="J454" s="123"/>
      <c r="K454" s="123" t="str">
        <f>IF(ISNA(VLOOKUP(I454,限定アイテム!C:E,3,FALSE)),"",VLOOKUP(I454,限定アイテム!C:E,3,FALSE))</f>
        <v/>
      </c>
      <c r="L454" s="123"/>
      <c r="M454" s="123" t="str">
        <f>IF(ISNA(VLOOKUP(I454,'10.10.09'!H:H,1,FALSE)),"●NG●",I454)</f>
        <v>●NG●</v>
      </c>
    </row>
    <row r="455" spans="1:13" hidden="1" outlineLevel="1">
      <c r="A455" s="119">
        <v>454</v>
      </c>
      <c r="B455" s="120" t="s">
        <v>2077</v>
      </c>
      <c r="C455" s="120"/>
      <c r="D455" s="120"/>
      <c r="E455" s="120"/>
      <c r="F455" s="123">
        <v>26</v>
      </c>
      <c r="G455" s="123" t="s">
        <v>475</v>
      </c>
      <c r="H455" s="123" t="s">
        <v>482</v>
      </c>
      <c r="I455" s="123" t="s">
        <v>508</v>
      </c>
      <c r="J455" s="123"/>
      <c r="K455" s="123" t="str">
        <f>IF(ISNA(VLOOKUP(I455,限定アイテム!C:E,3,FALSE)),"",VLOOKUP(I455,限定アイテム!C:E,3,FALSE))</f>
        <v/>
      </c>
      <c r="L455" s="123"/>
      <c r="M455" s="123" t="str">
        <f>IF(ISNA(VLOOKUP(I455,'10.10.09'!H:H,1,FALSE)),"●NG●",I455)</f>
        <v>高田・太田</v>
      </c>
    </row>
    <row r="456" spans="1:13" hidden="1" outlineLevel="1">
      <c r="A456" s="119">
        <v>455</v>
      </c>
      <c r="B456" s="120" t="s">
        <v>2077</v>
      </c>
      <c r="C456" s="120"/>
      <c r="D456" s="120"/>
      <c r="E456" s="120"/>
      <c r="F456" s="123">
        <v>27</v>
      </c>
      <c r="G456" s="123" t="s">
        <v>475</v>
      </c>
      <c r="H456" s="123" t="s">
        <v>482</v>
      </c>
      <c r="I456" s="123" t="s">
        <v>509</v>
      </c>
      <c r="J456" s="123"/>
      <c r="K456" s="123" t="str">
        <f>IF(ISNA(VLOOKUP(I456,限定アイテム!C:E,3,FALSE)),"",VLOOKUP(I456,限定アイテム!C:E,3,FALSE))</f>
        <v/>
      </c>
      <c r="L456" s="123"/>
      <c r="M456" s="123" t="str">
        <f>IF(ISNA(VLOOKUP(I456,'10.10.09'!H:H,1,FALSE)),"●NG●",I456)</f>
        <v>安佐北</v>
      </c>
    </row>
    <row r="457" spans="1:13" hidden="1" outlineLevel="1">
      <c r="A457" s="119">
        <v>456</v>
      </c>
      <c r="B457" s="120" t="s">
        <v>2077</v>
      </c>
      <c r="C457" s="120"/>
      <c r="D457" s="120"/>
      <c r="E457" s="120"/>
      <c r="F457" s="123">
        <v>28</v>
      </c>
      <c r="G457" s="123" t="s">
        <v>475</v>
      </c>
      <c r="H457" s="123" t="s">
        <v>482</v>
      </c>
      <c r="I457" s="123" t="s">
        <v>510</v>
      </c>
      <c r="J457" s="123"/>
      <c r="K457" s="123" t="str">
        <f>IF(ISNA(VLOOKUP(I457,限定アイテム!C:E,3,FALSE)),"",VLOOKUP(I457,限定アイテム!C:E,3,FALSE))</f>
        <v/>
      </c>
      <c r="L457" s="123"/>
      <c r="M457" s="123" t="str">
        <f>IF(ISNA(VLOOKUP(I457,'10.10.09'!H:H,1,FALSE)),"●NG●",I457)</f>
        <v>瀬野</v>
      </c>
    </row>
    <row r="458" spans="1:13" hidden="1" outlineLevel="1">
      <c r="A458" s="119">
        <v>457</v>
      </c>
      <c r="B458" s="120" t="s">
        <v>2077</v>
      </c>
      <c r="C458" s="120"/>
      <c r="D458" s="120"/>
      <c r="E458" s="120"/>
      <c r="F458" s="123">
        <v>29</v>
      </c>
      <c r="G458" s="123" t="s">
        <v>475</v>
      </c>
      <c r="H458" s="123" t="s">
        <v>482</v>
      </c>
      <c r="I458" s="123" t="s">
        <v>511</v>
      </c>
      <c r="J458" s="123"/>
      <c r="K458" s="123" t="str">
        <f>IF(ISNA(VLOOKUP(I458,限定アイテム!C:E,3,FALSE)),"",VLOOKUP(I458,限定アイテム!C:E,3,FALSE))</f>
        <v/>
      </c>
      <c r="L458" s="123"/>
      <c r="M458" s="123" t="str">
        <f>IF(ISNA(VLOOKUP(I458,'10.10.09'!H:H,1,FALSE)),"●NG●",I458)</f>
        <v>安佐南</v>
      </c>
    </row>
    <row r="459" spans="1:13" hidden="1" outlineLevel="1">
      <c r="A459" s="119">
        <v>458</v>
      </c>
      <c r="B459" s="120" t="s">
        <v>2077</v>
      </c>
      <c r="C459" s="120"/>
      <c r="D459" s="120"/>
      <c r="E459" s="120"/>
      <c r="F459" s="123">
        <v>30</v>
      </c>
      <c r="G459" s="123" t="s">
        <v>475</v>
      </c>
      <c r="H459" s="123" t="s">
        <v>482</v>
      </c>
      <c r="I459" s="123" t="s">
        <v>512</v>
      </c>
      <c r="J459" s="123"/>
      <c r="K459" s="123" t="str">
        <f>IF(ISNA(VLOOKUP(I459,限定アイテム!C:E,3,FALSE)),"",VLOOKUP(I459,限定アイテム!C:E,3,FALSE))</f>
        <v/>
      </c>
      <c r="L459" s="123"/>
      <c r="M459" s="123" t="str">
        <f>IF(ISNA(VLOOKUP(I459,'10.10.09'!H:H,1,FALSE)),"●NG●",I459)</f>
        <v>●NG●</v>
      </c>
    </row>
    <row r="460" spans="1:13" hidden="1" outlineLevel="1">
      <c r="A460" s="119">
        <v>459</v>
      </c>
      <c r="B460" s="120" t="s">
        <v>2077</v>
      </c>
      <c r="C460" s="120"/>
      <c r="D460" s="120"/>
      <c r="E460" s="120"/>
      <c r="F460" s="123">
        <v>31</v>
      </c>
      <c r="G460" s="123" t="s">
        <v>475</v>
      </c>
      <c r="H460" s="123" t="s">
        <v>482</v>
      </c>
      <c r="I460" s="123" t="s">
        <v>513</v>
      </c>
      <c r="J460" s="123"/>
      <c r="K460" s="123" t="str">
        <f>IF(ISNA(VLOOKUP(I460,限定アイテム!C:E,3,FALSE)),"",VLOOKUP(I460,限定アイテム!C:E,3,FALSE))</f>
        <v/>
      </c>
      <c r="L460" s="123"/>
      <c r="M460" s="123" t="str">
        <f>IF(ISNA(VLOOKUP(I460,'10.10.09'!H:H,1,FALSE)),"●NG●",I460)</f>
        <v>呉・江田島</v>
      </c>
    </row>
    <row r="461" spans="1:13" hidden="1" outlineLevel="1">
      <c r="A461" s="119">
        <v>460</v>
      </c>
      <c r="B461" s="120" t="s">
        <v>2077</v>
      </c>
      <c r="C461" s="120"/>
      <c r="D461" s="120"/>
      <c r="E461" s="120"/>
      <c r="F461" s="123">
        <v>32</v>
      </c>
      <c r="G461" s="123" t="s">
        <v>475</v>
      </c>
      <c r="H461" s="123" t="s">
        <v>482</v>
      </c>
      <c r="I461" s="123" t="s">
        <v>514</v>
      </c>
      <c r="J461" s="123"/>
      <c r="K461" s="123" t="str">
        <f>IF(ISNA(VLOOKUP(I461,限定アイテム!C:E,3,FALSE)),"",VLOOKUP(I461,限定アイテム!C:E,3,FALSE))</f>
        <v/>
      </c>
      <c r="L461" s="123"/>
      <c r="M461" s="123" t="str">
        <f>IF(ISNA(VLOOKUP(I461,'10.10.09'!H:H,1,FALSE)),"●NG●",I461)</f>
        <v>●NG●</v>
      </c>
    </row>
    <row r="462" spans="1:13" hidden="1" outlineLevel="1">
      <c r="A462" s="119">
        <v>461</v>
      </c>
      <c r="B462" s="120" t="s">
        <v>2077</v>
      </c>
      <c r="C462" s="120"/>
      <c r="D462" s="120"/>
      <c r="E462" s="120"/>
      <c r="F462" s="123">
        <v>33</v>
      </c>
      <c r="G462" s="123" t="s">
        <v>475</v>
      </c>
      <c r="H462" s="123" t="s">
        <v>482</v>
      </c>
      <c r="I462" s="123" t="s">
        <v>515</v>
      </c>
      <c r="J462" s="123"/>
      <c r="K462" s="123" t="str">
        <f>IF(ISNA(VLOOKUP(I462,限定アイテム!C:E,3,FALSE)),"",VLOOKUP(I462,限定アイテム!C:E,3,FALSE))</f>
        <v/>
      </c>
      <c r="L462" s="123"/>
      <c r="M462" s="123" t="str">
        <f>IF(ISNA(VLOOKUP(I462,'10.10.09'!H:H,1,FALSE)),"●NG●",I462)</f>
        <v>佐伯</v>
      </c>
    </row>
    <row r="463" spans="1:13" hidden="1" outlineLevel="1">
      <c r="A463" s="119">
        <v>462</v>
      </c>
      <c r="B463" s="120" t="s">
        <v>2077</v>
      </c>
      <c r="C463" s="120"/>
      <c r="D463" s="120"/>
      <c r="E463" s="120"/>
      <c r="F463" s="123">
        <v>34</v>
      </c>
      <c r="G463" s="123" t="s">
        <v>475</v>
      </c>
      <c r="H463" s="123" t="s">
        <v>482</v>
      </c>
      <c r="I463" s="123" t="s">
        <v>516</v>
      </c>
      <c r="J463" s="123"/>
      <c r="K463" s="123" t="str">
        <f>IF(ISNA(VLOOKUP(I463,限定アイテム!C:E,3,FALSE)),"",VLOOKUP(I463,限定アイテム!C:E,3,FALSE))</f>
        <v>厳島神社</v>
      </c>
      <c r="L463" s="123"/>
      <c r="M463" s="123" t="str">
        <f>IF(ISNA(VLOOKUP(I463,'10.10.09'!H:H,1,FALSE)),"●NG●",I463)</f>
        <v>廿日市</v>
      </c>
    </row>
    <row r="464" spans="1:13" hidden="1" outlineLevel="1">
      <c r="A464" s="119">
        <v>463</v>
      </c>
      <c r="B464" s="120" t="s">
        <v>2077</v>
      </c>
      <c r="C464" s="120"/>
      <c r="D464" s="120"/>
      <c r="E464" s="120"/>
      <c r="F464" s="123">
        <v>35</v>
      </c>
      <c r="G464" s="123" t="s">
        <v>476</v>
      </c>
      <c r="H464" s="123" t="s">
        <v>483</v>
      </c>
      <c r="I464" s="123" t="s">
        <v>517</v>
      </c>
      <c r="J464" s="123"/>
      <c r="K464" s="123" t="str">
        <f>IF(ISNA(VLOOKUP(I464,限定アイテム!C:E,3,FALSE)),"",VLOOKUP(I464,限定アイテム!C:E,3,FALSE))</f>
        <v>錦帯橋</v>
      </c>
      <c r="L464" s="123"/>
      <c r="M464" s="123" t="str">
        <f>IF(ISNA(VLOOKUP(I464,'10.10.09'!H:H,1,FALSE)),"●NG●",I464)</f>
        <v>●NG●</v>
      </c>
    </row>
    <row r="465" spans="1:13" hidden="1" outlineLevel="1">
      <c r="A465" s="119">
        <v>464</v>
      </c>
      <c r="B465" s="120" t="s">
        <v>2077</v>
      </c>
      <c r="C465" s="120"/>
      <c r="D465" s="120"/>
      <c r="E465" s="120"/>
      <c r="F465" s="123">
        <v>36</v>
      </c>
      <c r="G465" s="123" t="s">
        <v>476</v>
      </c>
      <c r="H465" s="123" t="s">
        <v>483</v>
      </c>
      <c r="I465" s="123" t="s">
        <v>518</v>
      </c>
      <c r="J465" s="123"/>
      <c r="K465" s="123" t="str">
        <f>IF(ISNA(VLOOKUP(I465,限定アイテム!C:E,3,FALSE)),"",VLOOKUP(I465,限定アイテム!C:E,3,FALSE))</f>
        <v/>
      </c>
      <c r="L465" s="123"/>
      <c r="M465" s="123" t="str">
        <f>IF(ISNA(VLOOKUP(I465,'10.10.09'!H:H,1,FALSE)),"●NG●",I465)</f>
        <v>●NG●</v>
      </c>
    </row>
    <row r="466" spans="1:13" hidden="1" outlineLevel="1">
      <c r="A466" s="119">
        <v>465</v>
      </c>
      <c r="B466" s="120" t="s">
        <v>2077</v>
      </c>
      <c r="C466" s="120"/>
      <c r="D466" s="120"/>
      <c r="E466" s="120"/>
      <c r="F466" s="123">
        <v>37</v>
      </c>
      <c r="G466" s="123" t="s">
        <v>476</v>
      </c>
      <c r="H466" s="123" t="s">
        <v>483</v>
      </c>
      <c r="I466" s="123" t="s">
        <v>2378</v>
      </c>
      <c r="J466" s="123"/>
      <c r="K466" s="123" t="str">
        <f>IF(ISNA(VLOOKUP(I466,限定アイテム!C:E,3,FALSE)),"",VLOOKUP(I466,限定アイテム!C:E,3,FALSE))</f>
        <v/>
      </c>
      <c r="L466" s="123"/>
      <c r="M466" s="123" t="str">
        <f>IF(ISNA(VLOOKUP(I466,'10.10.09'!H:H,1,FALSE)),"●NG●",I466)</f>
        <v>柳井</v>
      </c>
    </row>
    <row r="467" spans="1:13" hidden="1" outlineLevel="1">
      <c r="A467" s="119">
        <v>466</v>
      </c>
      <c r="B467" s="120" t="s">
        <v>2077</v>
      </c>
      <c r="C467" s="120"/>
      <c r="D467" s="120"/>
      <c r="E467" s="120"/>
      <c r="F467" s="123">
        <v>38</v>
      </c>
      <c r="G467" s="123" t="s">
        <v>476</v>
      </c>
      <c r="H467" s="123" t="s">
        <v>483</v>
      </c>
      <c r="I467" s="123" t="s">
        <v>519</v>
      </c>
      <c r="J467" s="123"/>
      <c r="K467" s="123" t="str">
        <f>IF(ISNA(VLOOKUP(I467,限定アイテム!C:E,3,FALSE)),"",VLOOKUP(I467,限定アイテム!C:E,3,FALSE))</f>
        <v/>
      </c>
      <c r="L467" s="123"/>
      <c r="M467" s="123" t="str">
        <f>IF(ISNA(VLOOKUP(I467,'10.10.09'!H:H,1,FALSE)),"●NG●",I467)</f>
        <v>●NG●</v>
      </c>
    </row>
    <row r="468" spans="1:13" hidden="1" outlineLevel="1">
      <c r="A468" s="119">
        <v>467</v>
      </c>
      <c r="B468" s="120" t="s">
        <v>2077</v>
      </c>
      <c r="C468" s="120"/>
      <c r="D468" s="120"/>
      <c r="E468" s="120"/>
      <c r="F468" s="123">
        <v>39</v>
      </c>
      <c r="G468" s="123" t="s">
        <v>476</v>
      </c>
      <c r="H468" s="123" t="s">
        <v>483</v>
      </c>
      <c r="I468" s="123" t="s">
        <v>520</v>
      </c>
      <c r="J468" s="123"/>
      <c r="K468" s="123" t="str">
        <f>IF(ISNA(VLOOKUP(I468,限定アイテム!C:E,3,FALSE)),"",VLOOKUP(I468,限定アイテム!C:E,3,FALSE))</f>
        <v/>
      </c>
      <c r="L468" s="123"/>
      <c r="M468" s="123" t="str">
        <f>IF(ISNA(VLOOKUP(I468,'10.10.09'!H:H,1,FALSE)),"●NG●",I468)</f>
        <v>●NG●</v>
      </c>
    </row>
    <row r="469" spans="1:13" hidden="1" outlineLevel="1">
      <c r="A469" s="119">
        <v>468</v>
      </c>
      <c r="B469" s="120" t="s">
        <v>2077</v>
      </c>
      <c r="C469" s="120"/>
      <c r="D469" s="120"/>
      <c r="E469" s="120"/>
      <c r="F469" s="123">
        <v>40</v>
      </c>
      <c r="G469" s="123" t="s">
        <v>476</v>
      </c>
      <c r="H469" s="123" t="s">
        <v>484</v>
      </c>
      <c r="I469" s="123" t="s">
        <v>521</v>
      </c>
      <c r="J469" s="123"/>
      <c r="K469" s="123" t="str">
        <f>IF(ISNA(VLOOKUP(I469,限定アイテム!C:E,3,FALSE)),"",VLOOKUP(I469,限定アイテム!C:E,3,FALSE))</f>
        <v/>
      </c>
      <c r="L469" s="123"/>
      <c r="M469" s="123" t="str">
        <f>IF(ISNA(VLOOKUP(I469,'10.10.09'!H:H,1,FALSE)),"●NG●",I469)</f>
        <v>萩</v>
      </c>
    </row>
    <row r="470" spans="1:13" hidden="1" outlineLevel="1">
      <c r="A470" s="119">
        <v>469</v>
      </c>
      <c r="B470" s="120" t="s">
        <v>2077</v>
      </c>
      <c r="C470" s="120"/>
      <c r="D470" s="120"/>
      <c r="E470" s="120"/>
      <c r="F470" s="123">
        <v>41</v>
      </c>
      <c r="G470" s="123" t="s">
        <v>476</v>
      </c>
      <c r="H470" s="123" t="s">
        <v>484</v>
      </c>
      <c r="I470" s="123" t="s">
        <v>522</v>
      </c>
      <c r="J470" s="123"/>
      <c r="K470" s="123" t="str">
        <f>IF(ISNA(VLOOKUP(I470,限定アイテム!C:E,3,FALSE)),"",VLOOKUP(I470,限定アイテム!C:E,3,FALSE))</f>
        <v/>
      </c>
      <c r="L470" s="123"/>
      <c r="M470" s="123" t="str">
        <f>IF(ISNA(VLOOKUP(I470,'10.10.09'!H:H,1,FALSE)),"●NG●",I470)</f>
        <v>深川</v>
      </c>
    </row>
    <row r="471" spans="1:13" hidden="1" outlineLevel="1">
      <c r="A471" s="119">
        <v>470</v>
      </c>
      <c r="B471" s="120" t="s">
        <v>2077</v>
      </c>
      <c r="C471" s="120"/>
      <c r="D471" s="120"/>
      <c r="E471" s="120"/>
      <c r="F471" s="123">
        <v>42</v>
      </c>
      <c r="G471" s="123" t="s">
        <v>476</v>
      </c>
      <c r="H471" s="123" t="s">
        <v>484</v>
      </c>
      <c r="I471" s="123" t="s">
        <v>523</v>
      </c>
      <c r="J471" s="123"/>
      <c r="K471" s="123" t="str">
        <f>IF(ISNA(VLOOKUP(I471,限定アイテム!C:E,3,FALSE)),"",VLOOKUP(I471,限定アイテム!C:E,3,FALSE))</f>
        <v/>
      </c>
      <c r="L471" s="123"/>
      <c r="M471" s="123" t="str">
        <f>IF(ISNA(VLOOKUP(I471,'10.10.09'!H:H,1,FALSE)),"●NG●",I471)</f>
        <v>●NG●</v>
      </c>
    </row>
    <row r="472" spans="1:13" hidden="1" outlineLevel="1">
      <c r="A472" s="119">
        <v>471</v>
      </c>
      <c r="B472" s="120" t="s">
        <v>2077</v>
      </c>
      <c r="C472" s="120"/>
      <c r="D472" s="120"/>
      <c r="E472" s="120"/>
      <c r="F472" s="123">
        <v>43</v>
      </c>
      <c r="G472" s="123" t="s">
        <v>476</v>
      </c>
      <c r="H472" s="123" t="s">
        <v>484</v>
      </c>
      <c r="I472" s="123" t="s">
        <v>524</v>
      </c>
      <c r="J472" s="123"/>
      <c r="K472" s="123" t="str">
        <f>IF(ISNA(VLOOKUP(I472,限定アイテム!C:E,3,FALSE)),"",VLOOKUP(I472,限定アイテム!C:E,3,FALSE))</f>
        <v/>
      </c>
      <c r="L472" s="123"/>
      <c r="M472" s="123" t="str">
        <f>IF(ISNA(VLOOKUP(I472,'10.10.09'!H:H,1,FALSE)),"●NG●",I472)</f>
        <v>豊浦</v>
      </c>
    </row>
    <row r="473" spans="1:13" hidden="1" outlineLevel="1">
      <c r="A473" s="119">
        <v>472</v>
      </c>
      <c r="B473" s="121" t="s">
        <v>2077</v>
      </c>
      <c r="C473" s="121"/>
      <c r="D473" s="121"/>
      <c r="E473" s="121"/>
      <c r="F473" s="124">
        <v>44</v>
      </c>
      <c r="G473" s="124" t="s">
        <v>476</v>
      </c>
      <c r="H473" s="124" t="s">
        <v>484</v>
      </c>
      <c r="I473" s="124" t="s">
        <v>525</v>
      </c>
      <c r="J473" s="124"/>
      <c r="K473" s="124" t="str">
        <f>IF(ISNA(VLOOKUP(I473,限定アイテム!C:E,3,FALSE)),"",VLOOKUP(I473,限定アイテム!C:E,3,FALSE))</f>
        <v/>
      </c>
      <c r="L473" s="124"/>
      <c r="M473" s="124" t="str">
        <f>IF(ISNA(VLOOKUP(I473,'10.10.09'!H:H,1,FALSE)),"●NG●",I473)</f>
        <v>●NG●</v>
      </c>
    </row>
    <row r="474" spans="1:13" collapsed="1">
      <c r="A474" s="119">
        <v>473</v>
      </c>
      <c r="B474" s="119" t="s">
        <v>2117</v>
      </c>
      <c r="C474" s="119">
        <f>COUNTIF(B:B,B474)</f>
        <v>45</v>
      </c>
      <c r="D474" s="119">
        <f>COUNTIFS(B:B,B474,J:J,"")</f>
        <v>45</v>
      </c>
      <c r="E474" s="119">
        <f>COUNTIFS(B:B,B474,J:J,1)</f>
        <v>0</v>
      </c>
      <c r="F474" s="122">
        <v>1</v>
      </c>
      <c r="G474" s="122" t="s">
        <v>324</v>
      </c>
      <c r="H474" s="122" t="s">
        <v>890</v>
      </c>
      <c r="I474" s="122" t="s">
        <v>975</v>
      </c>
      <c r="J474" s="122"/>
      <c r="K474" s="122" t="str">
        <f>IF(ISNA(VLOOKUP(I474,限定アイテム!C:E,3,FALSE)),"",VLOOKUP(I474,限定アイテム!C:E,3,FALSE))</f>
        <v/>
      </c>
      <c r="L474" s="122"/>
      <c r="M474" s="123" t="str">
        <f>IF(ISNA(VLOOKUP(I474,'10.0825'!F:F,FALSE)),"●NG●",I474)</f>
        <v>尾鷲</v>
      </c>
    </row>
    <row r="475" spans="1:13" hidden="1" outlineLevel="1">
      <c r="A475" s="119">
        <v>474</v>
      </c>
      <c r="B475" s="120" t="s">
        <v>2080</v>
      </c>
      <c r="C475" s="120"/>
      <c r="D475" s="120"/>
      <c r="E475" s="120"/>
      <c r="F475" s="123">
        <v>2</v>
      </c>
      <c r="G475" s="123" t="s">
        <v>324</v>
      </c>
      <c r="H475" s="123" t="s">
        <v>890</v>
      </c>
      <c r="I475" s="123" t="s">
        <v>976</v>
      </c>
      <c r="J475" s="123"/>
      <c r="K475" s="123" t="str">
        <f>IF(ISNA(VLOOKUP(I475,限定アイテム!C:E,3,FALSE)),"",VLOOKUP(I475,限定アイテム!C:E,3,FALSE))</f>
        <v/>
      </c>
      <c r="L475" s="123"/>
      <c r="M475" s="123" t="str">
        <f>IF(ISNA(VLOOKUP(I475,'10.0825'!F:F,FALSE)),"●NG●",I475)</f>
        <v>熊野</v>
      </c>
    </row>
    <row r="476" spans="1:13" hidden="1" outlineLevel="1">
      <c r="A476" s="119">
        <v>475</v>
      </c>
      <c r="B476" s="120" t="s">
        <v>2080</v>
      </c>
      <c r="C476" s="120"/>
      <c r="D476" s="120"/>
      <c r="E476" s="120"/>
      <c r="F476" s="123">
        <v>3</v>
      </c>
      <c r="G476" s="123" t="s">
        <v>422</v>
      </c>
      <c r="H476" s="123" t="s">
        <v>891</v>
      </c>
      <c r="I476" s="123" t="s">
        <v>977</v>
      </c>
      <c r="J476" s="123"/>
      <c r="K476" s="123" t="str">
        <f>IF(ISNA(VLOOKUP(I476,限定アイテム!C:E,3,FALSE)),"",VLOOKUP(I476,限定アイテム!C:E,3,FALSE))</f>
        <v/>
      </c>
      <c r="L476" s="123"/>
      <c r="M476" s="123" t="str">
        <f>IF(ISNA(VLOOKUP(I476,'10.0825'!F:F,FALSE)),"●NG●",I476)</f>
        <v>洲本</v>
      </c>
    </row>
    <row r="477" spans="1:13" hidden="1" outlineLevel="1">
      <c r="A477" s="119">
        <v>476</v>
      </c>
      <c r="B477" s="120" t="s">
        <v>2080</v>
      </c>
      <c r="C477" s="120"/>
      <c r="D477" s="120"/>
      <c r="E477" s="120"/>
      <c r="F477" s="123">
        <v>4</v>
      </c>
      <c r="G477" s="123" t="s">
        <v>821</v>
      </c>
      <c r="H477" s="123" t="s">
        <v>890</v>
      </c>
      <c r="I477" s="123" t="s">
        <v>978</v>
      </c>
      <c r="J477" s="123"/>
      <c r="K477" s="123" t="str">
        <f>IF(ISNA(VLOOKUP(I477,限定アイテム!C:E,3,FALSE)),"",VLOOKUP(I477,限定アイテム!C:E,3,FALSE))</f>
        <v>金剛峯寺</v>
      </c>
      <c r="L477" s="123"/>
      <c r="M477" s="123" t="str">
        <f>IF(ISNA(VLOOKUP(I477,'10.09.11'!H:H,1,FALSE)),"●NG●",I477)</f>
        <v>橋本・高野</v>
      </c>
    </row>
    <row r="478" spans="1:13" hidden="1" outlineLevel="1">
      <c r="A478" s="119">
        <v>477</v>
      </c>
      <c r="B478" s="120" t="s">
        <v>2080</v>
      </c>
      <c r="C478" s="120"/>
      <c r="D478" s="120"/>
      <c r="E478" s="120"/>
      <c r="F478" s="123">
        <v>5</v>
      </c>
      <c r="G478" s="123" t="s">
        <v>821</v>
      </c>
      <c r="H478" s="123" t="s">
        <v>890</v>
      </c>
      <c r="I478" s="123" t="s">
        <v>979</v>
      </c>
      <c r="J478" s="123"/>
      <c r="K478" s="123" t="str">
        <f>IF(ISNA(VLOOKUP(I478,限定アイテム!C:E,3,FALSE)),"",VLOOKUP(I478,限定アイテム!C:E,3,FALSE))</f>
        <v/>
      </c>
      <c r="L478" s="123"/>
      <c r="M478" s="123" t="str">
        <f>IF(ISNA(VLOOKUP(I478,'10.09.11'!H:H,1,FALSE)),"●NG●",I478)</f>
        <v>六十谷</v>
      </c>
    </row>
    <row r="479" spans="1:13" hidden="1" outlineLevel="1">
      <c r="A479" s="119">
        <v>478</v>
      </c>
      <c r="B479" s="120" t="s">
        <v>2080</v>
      </c>
      <c r="C479" s="120"/>
      <c r="D479" s="120"/>
      <c r="E479" s="120"/>
      <c r="F479" s="123">
        <v>6</v>
      </c>
      <c r="G479" s="123" t="s">
        <v>821</v>
      </c>
      <c r="H479" s="123" t="s">
        <v>890</v>
      </c>
      <c r="I479" s="123" t="s">
        <v>980</v>
      </c>
      <c r="J479" s="123"/>
      <c r="K479" s="123" t="str">
        <f>IF(ISNA(VLOOKUP(I479,限定アイテム!C:E,3,FALSE)),"",VLOOKUP(I479,限定アイテム!C:E,3,FALSE))</f>
        <v/>
      </c>
      <c r="L479" s="123"/>
      <c r="M479" s="123" t="str">
        <f>IF(ISNA(VLOOKUP(I479,'10.09.11'!H:H,1,FALSE)),"●NG●",I479)</f>
        <v>海南・那賀</v>
      </c>
    </row>
    <row r="480" spans="1:13" hidden="1" outlineLevel="1">
      <c r="A480" s="119">
        <v>479</v>
      </c>
      <c r="B480" s="120" t="s">
        <v>2080</v>
      </c>
      <c r="C480" s="120"/>
      <c r="D480" s="120"/>
      <c r="E480" s="120"/>
      <c r="F480" s="123">
        <v>7</v>
      </c>
      <c r="G480" s="123" t="s">
        <v>821</v>
      </c>
      <c r="H480" s="123" t="s">
        <v>890</v>
      </c>
      <c r="I480" s="123" t="s">
        <v>981</v>
      </c>
      <c r="J480" s="123"/>
      <c r="K480" s="123" t="str">
        <f>IF(ISNA(VLOOKUP(I480,限定アイテム!C:E,3,FALSE)),"",VLOOKUP(I480,限定アイテム!C:E,3,FALSE))</f>
        <v/>
      </c>
      <c r="L480" s="123"/>
      <c r="M480" s="123" t="str">
        <f>IF(ISNA(VLOOKUP(I480,'10.09.11'!H:H,1,FALSE)),"●NG●",I480)</f>
        <v>加太</v>
      </c>
    </row>
    <row r="481" spans="1:13" hidden="1" outlineLevel="1">
      <c r="A481" s="119">
        <v>480</v>
      </c>
      <c r="B481" s="120" t="s">
        <v>2080</v>
      </c>
      <c r="C481" s="120"/>
      <c r="D481" s="120"/>
      <c r="E481" s="120"/>
      <c r="F481" s="123">
        <v>8</v>
      </c>
      <c r="G481" s="123" t="s">
        <v>821</v>
      </c>
      <c r="H481" s="123" t="s">
        <v>890</v>
      </c>
      <c r="I481" s="123" t="s">
        <v>982</v>
      </c>
      <c r="J481" s="123"/>
      <c r="K481" s="123" t="str">
        <f>IF(ISNA(VLOOKUP(I481,限定アイテム!C:E,3,FALSE)),"",VLOOKUP(I481,限定アイテム!C:E,3,FALSE))</f>
        <v/>
      </c>
      <c r="L481" s="123"/>
      <c r="M481" s="123" t="str">
        <f>IF(ISNA(VLOOKUP(I481,'10.09.11'!H:H,1,FALSE)),"●NG●",I481)</f>
        <v>紀三井寺・和佐</v>
      </c>
    </row>
    <row r="482" spans="1:13" hidden="1" outlineLevel="1">
      <c r="A482" s="119">
        <v>481</v>
      </c>
      <c r="B482" s="120" t="s">
        <v>2080</v>
      </c>
      <c r="C482" s="120"/>
      <c r="D482" s="120"/>
      <c r="E482" s="120"/>
      <c r="F482" s="123">
        <v>9</v>
      </c>
      <c r="G482" s="123" t="s">
        <v>821</v>
      </c>
      <c r="H482" s="123" t="s">
        <v>890</v>
      </c>
      <c r="I482" s="123" t="s">
        <v>983</v>
      </c>
      <c r="J482" s="123"/>
      <c r="K482" s="123" t="str">
        <f>IF(ISNA(VLOOKUP(I482,限定アイテム!C:E,3,FALSE)),"",VLOOKUP(I482,限定アイテム!C:E,3,FALSE))</f>
        <v/>
      </c>
      <c r="L482" s="123"/>
      <c r="M482" s="123" t="str">
        <f>IF(ISNA(VLOOKUP(I482,'10.0825'!F:F,FALSE)),"●NG●",I482)</f>
        <v>和歌山</v>
      </c>
    </row>
    <row r="483" spans="1:13" hidden="1" outlineLevel="1">
      <c r="A483" s="119">
        <v>482</v>
      </c>
      <c r="B483" s="120" t="s">
        <v>2080</v>
      </c>
      <c r="C483" s="120"/>
      <c r="D483" s="120"/>
      <c r="E483" s="120"/>
      <c r="F483" s="123">
        <v>10</v>
      </c>
      <c r="G483" s="123" t="s">
        <v>821</v>
      </c>
      <c r="H483" s="123" t="s">
        <v>890</v>
      </c>
      <c r="I483" s="123" t="s">
        <v>984</v>
      </c>
      <c r="J483" s="123"/>
      <c r="K483" s="123" t="str">
        <f>IF(ISNA(VLOOKUP(I483,限定アイテム!C:E,3,FALSE)),"",VLOOKUP(I483,限定アイテム!C:E,3,FALSE))</f>
        <v/>
      </c>
      <c r="L483" s="123"/>
      <c r="M483" s="123" t="str">
        <f>IF(ISNA(VLOOKUP(I483,'10.0825'!F:F,FALSE)),"●NG●",I483)</f>
        <v>有田・御坊</v>
      </c>
    </row>
    <row r="484" spans="1:13" hidden="1" outlineLevel="1">
      <c r="A484" s="119">
        <v>483</v>
      </c>
      <c r="B484" s="120" t="s">
        <v>2080</v>
      </c>
      <c r="C484" s="120"/>
      <c r="D484" s="120"/>
      <c r="E484" s="120"/>
      <c r="F484" s="123">
        <v>11</v>
      </c>
      <c r="G484" s="123" t="s">
        <v>821</v>
      </c>
      <c r="H484" s="123" t="s">
        <v>890</v>
      </c>
      <c r="I484" s="123" t="s">
        <v>985</v>
      </c>
      <c r="J484" s="123"/>
      <c r="K484" s="123" t="str">
        <f>IF(ISNA(VLOOKUP(I484,限定アイテム!C:E,3,FALSE)),"",VLOOKUP(I484,限定アイテム!C:E,3,FALSE))</f>
        <v>那智の滝</v>
      </c>
      <c r="L484" s="123"/>
      <c r="M484" s="123" t="str">
        <f>IF(ISNA(VLOOKUP(I484,'10.0825'!F:F,FALSE)),"●NG●",I484)</f>
        <v>新宮・勝浦</v>
      </c>
    </row>
    <row r="485" spans="1:13" hidden="1" outlineLevel="1">
      <c r="A485" s="119">
        <v>484</v>
      </c>
      <c r="B485" s="120" t="s">
        <v>2080</v>
      </c>
      <c r="C485" s="120"/>
      <c r="D485" s="120"/>
      <c r="E485" s="120"/>
      <c r="F485" s="123">
        <v>12</v>
      </c>
      <c r="G485" s="123" t="s">
        <v>821</v>
      </c>
      <c r="H485" s="123" t="s">
        <v>890</v>
      </c>
      <c r="I485" s="123" t="s">
        <v>986</v>
      </c>
      <c r="J485" s="123"/>
      <c r="K485" s="123" t="str">
        <f>IF(ISNA(VLOOKUP(I485,限定アイテム!C:E,3,FALSE)),"",VLOOKUP(I485,限定アイテム!C:E,3,FALSE))</f>
        <v/>
      </c>
      <c r="L485" s="123"/>
      <c r="M485" s="123" t="str">
        <f>IF(ISNA(VLOOKUP(I485,'10.0825'!F:F,FALSE)),"●NG●",I485)</f>
        <v>田辺・白浜</v>
      </c>
    </row>
    <row r="486" spans="1:13" hidden="1" outlineLevel="1">
      <c r="A486" s="119">
        <v>485</v>
      </c>
      <c r="B486" s="120" t="s">
        <v>2080</v>
      </c>
      <c r="C486" s="120"/>
      <c r="D486" s="120"/>
      <c r="E486" s="120"/>
      <c r="F486" s="123">
        <v>13</v>
      </c>
      <c r="G486" s="123" t="s">
        <v>826</v>
      </c>
      <c r="H486" s="123" t="s">
        <v>892</v>
      </c>
      <c r="I486" s="123" t="s">
        <v>987</v>
      </c>
      <c r="J486" s="123"/>
      <c r="K486" s="123" t="str">
        <f>IF(ISNA(VLOOKUP(I486,限定アイテム!C:E,3,FALSE)),"",VLOOKUP(I486,限定アイテム!C:E,3,FALSE))</f>
        <v>鳴門海峡</v>
      </c>
      <c r="L486" s="123"/>
      <c r="M486" s="123" t="str">
        <f>IF(ISNA(VLOOKUP(I486,'10.0825'!F:F,FALSE)),"●NG●",I486)</f>
        <v>鳴門</v>
      </c>
    </row>
    <row r="487" spans="1:13" hidden="1" outlineLevel="1">
      <c r="A487" s="119">
        <v>486</v>
      </c>
      <c r="B487" s="120" t="s">
        <v>2080</v>
      </c>
      <c r="C487" s="120"/>
      <c r="D487" s="120"/>
      <c r="E487" s="120"/>
      <c r="F487" s="123">
        <v>14</v>
      </c>
      <c r="G487" s="123" t="s">
        <v>826</v>
      </c>
      <c r="H487" s="123" t="s">
        <v>892</v>
      </c>
      <c r="I487" s="123" t="s">
        <v>988</v>
      </c>
      <c r="J487" s="123"/>
      <c r="K487" s="123" t="str">
        <f>IF(ISNA(VLOOKUP(I487,限定アイテム!C:E,3,FALSE)),"",VLOOKUP(I487,限定アイテム!C:E,3,FALSE))</f>
        <v/>
      </c>
      <c r="L487" s="123"/>
      <c r="M487" s="123" t="str">
        <f>IF(ISNA(VLOOKUP(I487,'10.0825'!F:F,FALSE)),"●NG●",I487)</f>
        <v>徳島</v>
      </c>
    </row>
    <row r="488" spans="1:13" hidden="1" outlineLevel="1">
      <c r="A488" s="119">
        <v>487</v>
      </c>
      <c r="B488" s="120" t="s">
        <v>2080</v>
      </c>
      <c r="C488" s="120"/>
      <c r="D488" s="120"/>
      <c r="E488" s="120"/>
      <c r="F488" s="123">
        <v>15</v>
      </c>
      <c r="G488" s="123" t="s">
        <v>826</v>
      </c>
      <c r="H488" s="123" t="s">
        <v>892</v>
      </c>
      <c r="I488" s="123" t="s">
        <v>989</v>
      </c>
      <c r="J488" s="123"/>
      <c r="K488" s="123" t="str">
        <f>IF(ISNA(VLOOKUP(I488,限定アイテム!C:E,3,FALSE)),"",VLOOKUP(I488,限定アイテム!C:E,3,FALSE))</f>
        <v/>
      </c>
      <c r="L488" s="123"/>
      <c r="M488" s="123" t="str">
        <f>IF(ISNA(VLOOKUP(I488,'10.0825'!F:F,FALSE)),"●NG●",I488)</f>
        <v>阿波・吉野川</v>
      </c>
    </row>
    <row r="489" spans="1:13" hidden="1" outlineLevel="1">
      <c r="A489" s="119">
        <v>488</v>
      </c>
      <c r="B489" s="120" t="s">
        <v>2080</v>
      </c>
      <c r="C489" s="120"/>
      <c r="D489" s="120"/>
      <c r="E489" s="120"/>
      <c r="F489" s="123">
        <v>16</v>
      </c>
      <c r="G489" s="123" t="s">
        <v>826</v>
      </c>
      <c r="H489" s="123" t="s">
        <v>892</v>
      </c>
      <c r="I489" s="123" t="s">
        <v>990</v>
      </c>
      <c r="J489" s="123"/>
      <c r="K489" s="123" t="str">
        <f>IF(ISNA(VLOOKUP(I489,限定アイテム!C:E,3,FALSE)),"",VLOOKUP(I489,限定アイテム!C:E,3,FALSE))</f>
        <v/>
      </c>
      <c r="L489" s="123"/>
      <c r="M489" s="123" t="str">
        <f>IF(ISNA(VLOOKUP(I489,'10.0825'!F:F,FALSE)),"●NG●",I489)</f>
        <v>小松島</v>
      </c>
    </row>
    <row r="490" spans="1:13" hidden="1" outlineLevel="1">
      <c r="A490" s="119">
        <v>489</v>
      </c>
      <c r="B490" s="120" t="s">
        <v>2080</v>
      </c>
      <c r="C490" s="120"/>
      <c r="D490" s="120"/>
      <c r="E490" s="120"/>
      <c r="F490" s="123">
        <v>17</v>
      </c>
      <c r="G490" s="123" t="s">
        <v>826</v>
      </c>
      <c r="H490" s="123" t="s">
        <v>892</v>
      </c>
      <c r="I490" s="123" t="s">
        <v>991</v>
      </c>
      <c r="J490" s="123"/>
      <c r="K490" s="123" t="str">
        <f>IF(ISNA(VLOOKUP(I490,限定アイテム!C:E,3,FALSE)),"",VLOOKUP(I490,限定アイテム!C:E,3,FALSE))</f>
        <v/>
      </c>
      <c r="L490" s="123"/>
      <c r="M490" s="123" t="str">
        <f>IF(ISNA(VLOOKUP(I490,'10.0825'!F:F,FALSE)),"●NG●",I490)</f>
        <v>美馬</v>
      </c>
    </row>
    <row r="491" spans="1:13" hidden="1" outlineLevel="1">
      <c r="A491" s="119">
        <v>490</v>
      </c>
      <c r="B491" s="120" t="s">
        <v>2080</v>
      </c>
      <c r="C491" s="120"/>
      <c r="D491" s="120"/>
      <c r="E491" s="120"/>
      <c r="F491" s="123">
        <v>18</v>
      </c>
      <c r="G491" s="123" t="s">
        <v>826</v>
      </c>
      <c r="H491" s="123" t="s">
        <v>892</v>
      </c>
      <c r="I491" s="123" t="s">
        <v>992</v>
      </c>
      <c r="J491" s="123"/>
      <c r="K491" s="123" t="str">
        <f>IF(ISNA(VLOOKUP(I491,限定アイテム!C:E,3,FALSE)),"",VLOOKUP(I491,限定アイテム!C:E,3,FALSE))</f>
        <v/>
      </c>
      <c r="L491" s="123"/>
      <c r="M491" s="123" t="str">
        <f>IF(ISNA(VLOOKUP(I491,'10.0825'!F:F,FALSE)),"●NG●",I491)</f>
        <v>阿南</v>
      </c>
    </row>
    <row r="492" spans="1:13" hidden="1" outlineLevel="1">
      <c r="A492" s="119">
        <v>491</v>
      </c>
      <c r="B492" s="120" t="s">
        <v>2080</v>
      </c>
      <c r="C492" s="120"/>
      <c r="D492" s="120"/>
      <c r="E492" s="120"/>
      <c r="F492" s="123">
        <v>19</v>
      </c>
      <c r="G492" s="123" t="s">
        <v>826</v>
      </c>
      <c r="H492" s="123" t="s">
        <v>892</v>
      </c>
      <c r="I492" s="123" t="s">
        <v>854</v>
      </c>
      <c r="J492" s="123"/>
      <c r="K492" s="123" t="str">
        <f>IF(ISNA(VLOOKUP(I492,限定アイテム!C:E,3,FALSE)),"",VLOOKUP(I492,限定アイテム!C:E,3,FALSE))</f>
        <v>祖谷かずら橋</v>
      </c>
      <c r="L492" s="123"/>
      <c r="M492" s="123" t="str">
        <f>IF(ISNA(VLOOKUP(I492,'10.0825'!F:F,FALSE)),"●NG●",I492)</f>
        <v>三好</v>
      </c>
    </row>
    <row r="493" spans="1:13" hidden="1" outlineLevel="1">
      <c r="A493" s="119">
        <v>492</v>
      </c>
      <c r="B493" s="120" t="s">
        <v>2080</v>
      </c>
      <c r="C493" s="120"/>
      <c r="D493" s="120"/>
      <c r="E493" s="120"/>
      <c r="F493" s="123">
        <v>20</v>
      </c>
      <c r="G493" s="123" t="s">
        <v>824</v>
      </c>
      <c r="H493" s="123" t="s">
        <v>893</v>
      </c>
      <c r="I493" s="123" t="s">
        <v>993</v>
      </c>
      <c r="J493" s="123"/>
      <c r="K493" s="123" t="str">
        <f>IF(ISNA(VLOOKUP(I493,限定アイテム!C:E,3,FALSE)),"",VLOOKUP(I493,限定アイテム!C:E,3,FALSE))</f>
        <v>寒霞渓</v>
      </c>
      <c r="L493" s="123"/>
      <c r="M493" s="123" t="str">
        <f>IF(ISNA(VLOOKUP(I493,'10.0825'!F:F,FALSE)),"●NG●",I493)</f>
        <v>志度・小豆島</v>
      </c>
    </row>
    <row r="494" spans="1:13" hidden="1" outlineLevel="1">
      <c r="A494" s="119">
        <v>493</v>
      </c>
      <c r="B494" s="120" t="s">
        <v>2080</v>
      </c>
      <c r="C494" s="120"/>
      <c r="D494" s="120"/>
      <c r="E494" s="120"/>
      <c r="F494" s="123">
        <v>21</v>
      </c>
      <c r="G494" s="123" t="s">
        <v>824</v>
      </c>
      <c r="H494" s="123" t="s">
        <v>893</v>
      </c>
      <c r="I494" s="123" t="s">
        <v>994</v>
      </c>
      <c r="J494" s="123"/>
      <c r="K494" s="123" t="str">
        <f>IF(ISNA(VLOOKUP(I494,限定アイテム!C:E,3,FALSE)),"",VLOOKUP(I494,限定アイテム!C:E,3,FALSE))</f>
        <v/>
      </c>
      <c r="L494" s="123"/>
      <c r="M494" s="123" t="str">
        <f>IF(ISNA(VLOOKUP(I494,'10.0825'!F:F,FALSE)),"●NG●",I494)</f>
        <v>高松</v>
      </c>
    </row>
    <row r="495" spans="1:13" hidden="1" outlineLevel="1">
      <c r="A495" s="119">
        <v>494</v>
      </c>
      <c r="B495" s="120" t="s">
        <v>2080</v>
      </c>
      <c r="C495" s="120"/>
      <c r="D495" s="120"/>
      <c r="E495" s="120"/>
      <c r="F495" s="123">
        <v>22</v>
      </c>
      <c r="G495" s="123" t="s">
        <v>824</v>
      </c>
      <c r="H495" s="123" t="s">
        <v>893</v>
      </c>
      <c r="I495" s="123" t="s">
        <v>995</v>
      </c>
      <c r="J495" s="123"/>
      <c r="K495" s="123" t="str">
        <f>IF(ISNA(VLOOKUP(I495,限定アイテム!C:E,3,FALSE)),"",VLOOKUP(I495,限定アイテム!C:E,3,FALSE))</f>
        <v/>
      </c>
      <c r="L495" s="123"/>
      <c r="M495" s="123" t="str">
        <f>IF(ISNA(VLOOKUP(I495,'10.0825'!F:F,FALSE)),"●NG●",I495)</f>
        <v>屋島</v>
      </c>
    </row>
    <row r="496" spans="1:13" hidden="1" outlineLevel="1">
      <c r="A496" s="119">
        <v>495</v>
      </c>
      <c r="B496" s="120" t="s">
        <v>2080</v>
      </c>
      <c r="C496" s="120"/>
      <c r="D496" s="120"/>
      <c r="E496" s="120"/>
      <c r="F496" s="123">
        <v>23</v>
      </c>
      <c r="G496" s="123" t="s">
        <v>824</v>
      </c>
      <c r="H496" s="123" t="s">
        <v>893</v>
      </c>
      <c r="I496" s="123" t="s">
        <v>996</v>
      </c>
      <c r="J496" s="123"/>
      <c r="K496" s="123" t="str">
        <f>IF(ISNA(VLOOKUP(I496,限定アイテム!C:E,3,FALSE)),"",VLOOKUP(I496,限定アイテム!C:E,3,FALSE))</f>
        <v>鬼ヶ島</v>
      </c>
      <c r="L496" s="123"/>
      <c r="M496" s="123" t="str">
        <f>IF(ISNA(VLOOKUP(I496,'10.0825'!F:F,FALSE)),"●NG●",I496)</f>
        <v>国分寺</v>
      </c>
    </row>
    <row r="497" spans="1:13" hidden="1" outlineLevel="1">
      <c r="A497" s="119">
        <v>496</v>
      </c>
      <c r="B497" s="120" t="s">
        <v>2080</v>
      </c>
      <c r="C497" s="120"/>
      <c r="D497" s="120"/>
      <c r="E497" s="120"/>
      <c r="F497" s="123">
        <v>24</v>
      </c>
      <c r="G497" s="123" t="s">
        <v>824</v>
      </c>
      <c r="H497" s="123" t="s">
        <v>893</v>
      </c>
      <c r="I497" s="123" t="s">
        <v>997</v>
      </c>
      <c r="J497" s="123"/>
      <c r="K497" s="123" t="str">
        <f>IF(ISNA(VLOOKUP(I497,限定アイテム!C:E,3,FALSE)),"",VLOOKUP(I497,限定アイテム!C:E,3,FALSE))</f>
        <v>金毘羅宮</v>
      </c>
      <c r="L497" s="123"/>
      <c r="M497" s="123" t="str">
        <f>IF(ISNA(VLOOKUP(I497,'10.0825'!F:F,FALSE)),"●NG●",I497)</f>
        <v>坂出・丸亀</v>
      </c>
    </row>
    <row r="498" spans="1:13" hidden="1" outlineLevel="1">
      <c r="A498" s="119">
        <v>497</v>
      </c>
      <c r="B498" s="120" t="s">
        <v>2080</v>
      </c>
      <c r="C498" s="120"/>
      <c r="D498" s="120"/>
      <c r="E498" s="120"/>
      <c r="F498" s="123">
        <v>25</v>
      </c>
      <c r="G498" s="123" t="s">
        <v>824</v>
      </c>
      <c r="H498" s="123" t="s">
        <v>893</v>
      </c>
      <c r="I498" s="123" t="s">
        <v>998</v>
      </c>
      <c r="J498" s="123"/>
      <c r="K498" s="123" t="str">
        <f>IF(ISNA(VLOOKUP(I498,限定アイテム!C:E,3,FALSE)),"",VLOOKUP(I498,限定アイテム!C:E,3,FALSE))</f>
        <v/>
      </c>
      <c r="L498" s="123"/>
      <c r="M498" s="123" t="str">
        <f>IF(ISNA(VLOOKUP(I498,'10.0825'!F:F,FALSE)),"●NG●",I498)</f>
        <v>観音寺</v>
      </c>
    </row>
    <row r="499" spans="1:13" hidden="1" outlineLevel="1">
      <c r="A499" s="119">
        <v>498</v>
      </c>
      <c r="B499" s="120" t="s">
        <v>2080</v>
      </c>
      <c r="C499" s="120"/>
      <c r="D499" s="120"/>
      <c r="E499" s="120"/>
      <c r="F499" s="123">
        <v>26</v>
      </c>
      <c r="G499" s="123" t="s">
        <v>825</v>
      </c>
      <c r="H499" s="123" t="s">
        <v>894</v>
      </c>
      <c r="I499" s="123" t="s">
        <v>999</v>
      </c>
      <c r="J499" s="123"/>
      <c r="K499" s="123" t="str">
        <f>IF(ISNA(VLOOKUP(I499,限定アイテム!C:E,3,FALSE)),"",VLOOKUP(I499,限定アイテム!C:E,3,FALSE))</f>
        <v/>
      </c>
      <c r="L499" s="123"/>
      <c r="M499" s="123" t="str">
        <f>IF(ISNA(VLOOKUP(I499,'10.0825'!F:F,FALSE)),"●NG●",I499)</f>
        <v>三島</v>
      </c>
    </row>
    <row r="500" spans="1:13" hidden="1" outlineLevel="1">
      <c r="A500" s="119">
        <v>499</v>
      </c>
      <c r="B500" s="120" t="s">
        <v>2080</v>
      </c>
      <c r="C500" s="120"/>
      <c r="D500" s="120"/>
      <c r="E500" s="120"/>
      <c r="F500" s="123">
        <v>27</v>
      </c>
      <c r="G500" s="123" t="s">
        <v>825</v>
      </c>
      <c r="H500" s="123" t="s">
        <v>894</v>
      </c>
      <c r="I500" s="123" t="s">
        <v>1000</v>
      </c>
      <c r="J500" s="123"/>
      <c r="K500" s="123" t="str">
        <f>IF(ISNA(VLOOKUP(I500,限定アイテム!C:E,3,FALSE)),"",VLOOKUP(I500,限定アイテム!C:E,3,FALSE))</f>
        <v/>
      </c>
      <c r="L500" s="123"/>
      <c r="M500" s="123" t="str">
        <f>IF(ISNA(VLOOKUP(I500,'10.0825'!F:F,FALSE)),"●NG●",I500)</f>
        <v>西条・新居浜</v>
      </c>
    </row>
    <row r="501" spans="1:13" hidden="1" outlineLevel="1">
      <c r="A501" s="119">
        <v>500</v>
      </c>
      <c r="B501" s="120" t="s">
        <v>2080</v>
      </c>
      <c r="C501" s="120"/>
      <c r="D501" s="120"/>
      <c r="E501" s="120"/>
      <c r="F501" s="123">
        <v>28</v>
      </c>
      <c r="G501" s="123" t="s">
        <v>825</v>
      </c>
      <c r="H501" s="123" t="s">
        <v>894</v>
      </c>
      <c r="I501" s="123" t="s">
        <v>1001</v>
      </c>
      <c r="J501" s="123"/>
      <c r="K501" s="123" t="str">
        <f>IF(ISNA(VLOOKUP(I501,限定アイテム!C:E,3,FALSE)),"",VLOOKUP(I501,限定アイテム!C:E,3,FALSE))</f>
        <v/>
      </c>
      <c r="L501" s="123"/>
      <c r="M501" s="123" t="str">
        <f>IF(ISNA(VLOOKUP(I501,'10.0825'!F:F,FALSE)),"●NG●",I501)</f>
        <v>今治</v>
      </c>
    </row>
    <row r="502" spans="1:13" hidden="1" outlineLevel="1">
      <c r="A502" s="119">
        <v>501</v>
      </c>
      <c r="B502" s="120" t="s">
        <v>2080</v>
      </c>
      <c r="C502" s="120"/>
      <c r="D502" s="120"/>
      <c r="E502" s="120"/>
      <c r="F502" s="123">
        <v>29</v>
      </c>
      <c r="G502" s="123" t="s">
        <v>825</v>
      </c>
      <c r="H502" s="123" t="s">
        <v>894</v>
      </c>
      <c r="I502" s="123" t="s">
        <v>1002</v>
      </c>
      <c r="J502" s="123"/>
      <c r="K502" s="123" t="str">
        <f>IF(ISNA(VLOOKUP(I502,限定アイテム!C:E,3,FALSE)),"",VLOOKUP(I502,限定アイテム!C:E,3,FALSE))</f>
        <v/>
      </c>
      <c r="L502" s="123"/>
      <c r="M502" s="123" t="str">
        <f>IF(ISNA(VLOOKUP(I502,'10.0825'!F:F,FALSE)),"●NG●",I502)</f>
        <v>北条</v>
      </c>
    </row>
    <row r="503" spans="1:13" hidden="1" outlineLevel="1">
      <c r="A503" s="119">
        <v>502</v>
      </c>
      <c r="B503" s="120" t="s">
        <v>2080</v>
      </c>
      <c r="C503" s="120"/>
      <c r="D503" s="120"/>
      <c r="E503" s="120"/>
      <c r="F503" s="123">
        <v>30</v>
      </c>
      <c r="G503" s="123" t="s">
        <v>825</v>
      </c>
      <c r="H503" s="123" t="s">
        <v>894</v>
      </c>
      <c r="I503" s="123" t="s">
        <v>1003</v>
      </c>
      <c r="J503" s="123"/>
      <c r="K503" s="123" t="str">
        <f>IF(ISNA(VLOOKUP(I503,限定アイテム!C:E,3,FALSE)),"",VLOOKUP(I503,限定アイテム!C:E,3,FALSE))</f>
        <v/>
      </c>
      <c r="L503" s="123"/>
      <c r="M503" s="123" t="str">
        <f>IF(ISNA(VLOOKUP(I503,'10.0825'!F:F,FALSE)),"●NG●",I503)</f>
        <v>和気</v>
      </c>
    </row>
    <row r="504" spans="1:13" hidden="1" outlineLevel="1">
      <c r="A504" s="119">
        <v>503</v>
      </c>
      <c r="B504" s="120" t="s">
        <v>2080</v>
      </c>
      <c r="C504" s="120"/>
      <c r="D504" s="120"/>
      <c r="E504" s="120"/>
      <c r="F504" s="123">
        <v>31</v>
      </c>
      <c r="G504" s="123" t="s">
        <v>825</v>
      </c>
      <c r="H504" s="123" t="s">
        <v>894</v>
      </c>
      <c r="I504" s="123" t="s">
        <v>1004</v>
      </c>
      <c r="J504" s="123"/>
      <c r="K504" s="123" t="str">
        <f>IF(ISNA(VLOOKUP(I504,限定アイテム!C:E,3,FALSE)),"",VLOOKUP(I504,限定アイテム!C:E,3,FALSE))</f>
        <v/>
      </c>
      <c r="L504" s="123"/>
      <c r="M504" s="123" t="str">
        <f>IF(ISNA(VLOOKUP(I504,'10.0825'!F:F,FALSE)),"●NG●",I504)</f>
        <v>松山・道後</v>
      </c>
    </row>
    <row r="505" spans="1:13" hidden="1" outlineLevel="1">
      <c r="A505" s="119">
        <v>504</v>
      </c>
      <c r="B505" s="120" t="s">
        <v>2080</v>
      </c>
      <c r="C505" s="120"/>
      <c r="D505" s="120"/>
      <c r="E505" s="120"/>
      <c r="F505" s="123">
        <v>32</v>
      </c>
      <c r="G505" s="123" t="s">
        <v>825</v>
      </c>
      <c r="H505" s="123" t="s">
        <v>894</v>
      </c>
      <c r="I505" s="123" t="s">
        <v>1005</v>
      </c>
      <c r="J505" s="123"/>
      <c r="K505" s="123" t="str">
        <f>IF(ISNA(VLOOKUP(I505,限定アイテム!C:E,3,FALSE)),"",VLOOKUP(I505,限定アイテム!C:E,3,FALSE))</f>
        <v/>
      </c>
      <c r="L505" s="123"/>
      <c r="M505" s="123" t="str">
        <f>IF(ISNA(VLOOKUP(I505,'10.0825'!F:F,FALSE)),"●NG●",I505)</f>
        <v>久米</v>
      </c>
    </row>
    <row r="506" spans="1:13" hidden="1" outlineLevel="1">
      <c r="A506" s="119">
        <v>505</v>
      </c>
      <c r="B506" s="120" t="s">
        <v>2080</v>
      </c>
      <c r="C506" s="120"/>
      <c r="D506" s="120"/>
      <c r="E506" s="120"/>
      <c r="F506" s="123">
        <v>33</v>
      </c>
      <c r="G506" s="123" t="s">
        <v>825</v>
      </c>
      <c r="H506" s="123" t="s">
        <v>894</v>
      </c>
      <c r="I506" s="123" t="s">
        <v>1006</v>
      </c>
      <c r="J506" s="123"/>
      <c r="K506" s="123" t="str">
        <f>IF(ISNA(VLOOKUP(I506,限定アイテム!C:E,3,FALSE)),"",VLOOKUP(I506,限定アイテム!C:E,3,FALSE))</f>
        <v>伊予水軍</v>
      </c>
      <c r="L506" s="123"/>
      <c r="M506" s="123" t="str">
        <f>IF(ISNA(VLOOKUP(I506,'10.0825'!F:F,FALSE)),"●NG●",I506)</f>
        <v>伊予・東温</v>
      </c>
    </row>
    <row r="507" spans="1:13" hidden="1" outlineLevel="1">
      <c r="A507" s="119">
        <v>506</v>
      </c>
      <c r="B507" s="120" t="s">
        <v>2080</v>
      </c>
      <c r="C507" s="120"/>
      <c r="D507" s="120"/>
      <c r="E507" s="120"/>
      <c r="F507" s="123">
        <v>34</v>
      </c>
      <c r="G507" s="123" t="s">
        <v>825</v>
      </c>
      <c r="H507" s="123" t="s">
        <v>894</v>
      </c>
      <c r="I507" s="123" t="s">
        <v>1007</v>
      </c>
      <c r="J507" s="123"/>
      <c r="K507" s="123" t="str">
        <f>IF(ISNA(VLOOKUP(I507,限定アイテム!C:E,3,FALSE)),"",VLOOKUP(I507,限定アイテム!C:E,3,FALSE))</f>
        <v/>
      </c>
      <c r="L507" s="123"/>
      <c r="M507" s="123" t="str">
        <f>IF(ISNA(VLOOKUP(I507,'10.0825'!F:F,FALSE)),"●NG●",I507)</f>
        <v>八幡浜</v>
      </c>
    </row>
    <row r="508" spans="1:13" hidden="1" outlineLevel="1">
      <c r="A508" s="119">
        <v>507</v>
      </c>
      <c r="B508" s="120" t="s">
        <v>2080</v>
      </c>
      <c r="C508" s="120"/>
      <c r="D508" s="120"/>
      <c r="E508" s="120"/>
      <c r="F508" s="123">
        <v>35</v>
      </c>
      <c r="G508" s="123" t="s">
        <v>825</v>
      </c>
      <c r="H508" s="123" t="s">
        <v>894</v>
      </c>
      <c r="I508" s="123" t="s">
        <v>1008</v>
      </c>
      <c r="J508" s="123"/>
      <c r="K508" s="123" t="str">
        <f>IF(ISNA(VLOOKUP(I508,限定アイテム!C:E,3,FALSE)),"",VLOOKUP(I508,限定アイテム!C:E,3,FALSE))</f>
        <v/>
      </c>
      <c r="L508" s="123"/>
      <c r="M508" s="123" t="str">
        <f>IF(ISNA(VLOOKUP(I508,'10.0825'!F:F,FALSE)),"●NG●",I508)</f>
        <v>宇和島</v>
      </c>
    </row>
    <row r="509" spans="1:13" hidden="1" outlineLevel="1">
      <c r="A509" s="119">
        <v>508</v>
      </c>
      <c r="B509" s="120" t="s">
        <v>2080</v>
      </c>
      <c r="C509" s="120"/>
      <c r="D509" s="120"/>
      <c r="E509" s="120"/>
      <c r="F509" s="123">
        <v>36</v>
      </c>
      <c r="G509" s="123" t="s">
        <v>827</v>
      </c>
      <c r="H509" s="123" t="s">
        <v>895</v>
      </c>
      <c r="I509" s="123" t="s">
        <v>1009</v>
      </c>
      <c r="J509" s="123"/>
      <c r="K509" s="123" t="str">
        <f>IF(ISNA(VLOOKUP(I509,限定アイテム!C:E,3,FALSE)),"",VLOOKUP(I509,限定アイテム!C:E,3,FALSE))</f>
        <v/>
      </c>
      <c r="L509" s="123"/>
      <c r="M509" s="123" t="str">
        <f>IF(ISNA(VLOOKUP(I509,'10.0825'!F:F,FALSE)),"●NG●",I509)</f>
        <v>香美</v>
      </c>
    </row>
    <row r="510" spans="1:13" hidden="1" outlineLevel="1">
      <c r="A510" s="119">
        <v>509</v>
      </c>
      <c r="B510" s="120" t="s">
        <v>2080</v>
      </c>
      <c r="C510" s="120"/>
      <c r="D510" s="120"/>
      <c r="E510" s="120"/>
      <c r="F510" s="123">
        <v>37</v>
      </c>
      <c r="G510" s="123" t="s">
        <v>827</v>
      </c>
      <c r="H510" s="123" t="s">
        <v>895</v>
      </c>
      <c r="I510" s="123" t="s">
        <v>855</v>
      </c>
      <c r="J510" s="123"/>
      <c r="K510" s="123" t="str">
        <f>IF(ISNA(VLOOKUP(I510,限定アイテム!C:E,3,FALSE)),"",VLOOKUP(I510,限定アイテム!C:E,3,FALSE))</f>
        <v/>
      </c>
      <c r="L510" s="123"/>
      <c r="M510" s="123" t="str">
        <f>IF(ISNA(VLOOKUP(I510,'10.0825'!F:F,FALSE)),"●NG●",I510)</f>
        <v>後免</v>
      </c>
    </row>
    <row r="511" spans="1:13" hidden="1" outlineLevel="1">
      <c r="A511" s="119">
        <v>510</v>
      </c>
      <c r="B511" s="120" t="s">
        <v>2080</v>
      </c>
      <c r="C511" s="120"/>
      <c r="D511" s="120"/>
      <c r="E511" s="120"/>
      <c r="F511" s="123">
        <v>38</v>
      </c>
      <c r="G511" s="123" t="s">
        <v>827</v>
      </c>
      <c r="H511" s="123" t="s">
        <v>895</v>
      </c>
      <c r="I511" s="123" t="s">
        <v>1010</v>
      </c>
      <c r="J511" s="123"/>
      <c r="K511" s="123" t="str">
        <f>IF(ISNA(VLOOKUP(I511,限定アイテム!C:E,3,FALSE)),"",VLOOKUP(I511,限定アイテム!C:E,3,FALSE))</f>
        <v/>
      </c>
      <c r="L511" s="123"/>
      <c r="M511" s="123" t="str">
        <f>IF(ISNA(VLOOKUP(I511,'10.0825'!F:F,FALSE)),"●NG●",I511)</f>
        <v>室戸・安芸</v>
      </c>
    </row>
    <row r="512" spans="1:13" hidden="1" outlineLevel="1">
      <c r="A512" s="119">
        <v>511</v>
      </c>
      <c r="B512" s="120" t="s">
        <v>2080</v>
      </c>
      <c r="C512" s="120"/>
      <c r="D512" s="120"/>
      <c r="E512" s="120"/>
      <c r="F512" s="123">
        <v>39</v>
      </c>
      <c r="G512" s="123" t="s">
        <v>827</v>
      </c>
      <c r="H512" s="123" t="s">
        <v>895</v>
      </c>
      <c r="I512" s="123" t="s">
        <v>1011</v>
      </c>
      <c r="J512" s="123"/>
      <c r="K512" s="123" t="str">
        <f>IF(ISNA(VLOOKUP(I512,限定アイテム!C:E,3,FALSE)),"",VLOOKUP(I512,限定アイテム!C:E,3,FALSE))</f>
        <v/>
      </c>
      <c r="L512" s="123"/>
      <c r="M512" s="123" t="str">
        <f>IF(ISNA(VLOOKUP(I512,'10.0825'!F:F,FALSE)),"●NG●",I512)</f>
        <v>高須・五台山</v>
      </c>
    </row>
    <row r="513" spans="1:13" hidden="1" outlineLevel="1">
      <c r="A513" s="119">
        <v>512</v>
      </c>
      <c r="B513" s="120" t="s">
        <v>2080</v>
      </c>
      <c r="C513" s="120"/>
      <c r="D513" s="120"/>
      <c r="E513" s="120"/>
      <c r="F513" s="123">
        <v>40</v>
      </c>
      <c r="G513" s="123" t="s">
        <v>827</v>
      </c>
      <c r="H513" s="123" t="s">
        <v>895</v>
      </c>
      <c r="I513" s="123" t="s">
        <v>1012</v>
      </c>
      <c r="J513" s="123"/>
      <c r="K513" s="123" t="str">
        <f>IF(ISNA(VLOOKUP(I513,限定アイテム!C:E,3,FALSE)),"",VLOOKUP(I513,限定アイテム!C:E,3,FALSE))</f>
        <v/>
      </c>
      <c r="L513" s="123"/>
      <c r="M513" s="123" t="str">
        <f>IF(ISNA(VLOOKUP(I513,'10.0825'!F:F,FALSE)),"●NG●",I513)</f>
        <v>旭・一宮</v>
      </c>
    </row>
    <row r="514" spans="1:13" hidden="1" outlineLevel="1">
      <c r="A514" s="119">
        <v>513</v>
      </c>
      <c r="B514" s="120" t="s">
        <v>2080</v>
      </c>
      <c r="C514" s="120"/>
      <c r="D514" s="120"/>
      <c r="E514" s="120"/>
      <c r="F514" s="123">
        <v>41</v>
      </c>
      <c r="G514" s="123" t="s">
        <v>827</v>
      </c>
      <c r="H514" s="123" t="s">
        <v>895</v>
      </c>
      <c r="I514" s="123" t="s">
        <v>1013</v>
      </c>
      <c r="J514" s="123"/>
      <c r="K514" s="123" t="str">
        <f>IF(ISNA(VLOOKUP(I514,限定アイテム!C:E,3,FALSE)),"",VLOOKUP(I514,限定アイテム!C:E,3,FALSE))</f>
        <v/>
      </c>
      <c r="L514" s="123"/>
      <c r="M514" s="123" t="str">
        <f>IF(ISNA(VLOOKUP(I514,'10.0825'!F:F,FALSE)),"●NG●",I514)</f>
        <v>高知</v>
      </c>
    </row>
    <row r="515" spans="1:13" hidden="1" outlineLevel="1">
      <c r="A515" s="119">
        <v>514</v>
      </c>
      <c r="B515" s="120" t="s">
        <v>2080</v>
      </c>
      <c r="C515" s="120"/>
      <c r="D515" s="120"/>
      <c r="E515" s="120"/>
      <c r="F515" s="123">
        <v>42</v>
      </c>
      <c r="G515" s="123" t="s">
        <v>827</v>
      </c>
      <c r="H515" s="123" t="s">
        <v>895</v>
      </c>
      <c r="I515" s="123" t="s">
        <v>1014</v>
      </c>
      <c r="J515" s="123"/>
      <c r="K515" s="123" t="str">
        <f>IF(ISNA(VLOOKUP(I515,限定アイテム!C:E,3,FALSE)),"",VLOOKUP(I515,限定アイテム!C:E,3,FALSE))</f>
        <v/>
      </c>
      <c r="L515" s="123"/>
      <c r="M515" s="123" t="str">
        <f>IF(ISNA(VLOOKUP(I515,'10.0825'!F:F,FALSE)),"●NG●",I515)</f>
        <v>伊野・仁淀</v>
      </c>
    </row>
    <row r="516" spans="1:13" hidden="1" outlineLevel="1">
      <c r="A516" s="119">
        <v>515</v>
      </c>
      <c r="B516" s="120" t="s">
        <v>2080</v>
      </c>
      <c r="C516" s="120"/>
      <c r="D516" s="120"/>
      <c r="E516" s="120"/>
      <c r="F516" s="123">
        <v>43</v>
      </c>
      <c r="G516" s="123" t="s">
        <v>827</v>
      </c>
      <c r="H516" s="123" t="s">
        <v>895</v>
      </c>
      <c r="I516" s="123" t="s">
        <v>1015</v>
      </c>
      <c r="J516" s="123"/>
      <c r="K516" s="123" t="str">
        <f>IF(ISNA(VLOOKUP(I516,限定アイテム!C:E,3,FALSE)),"",VLOOKUP(I516,限定アイテム!C:E,3,FALSE))</f>
        <v>坂本龍馬像</v>
      </c>
      <c r="L516" s="123"/>
      <c r="M516" s="123" t="str">
        <f>IF(ISNA(VLOOKUP(I516,'10.0825'!F:F,FALSE)),"●NG●",I516)</f>
        <v>朝倉・長浜</v>
      </c>
    </row>
    <row r="517" spans="1:13" hidden="1" outlineLevel="1">
      <c r="A517" s="119">
        <v>516</v>
      </c>
      <c r="B517" s="120" t="s">
        <v>2080</v>
      </c>
      <c r="C517" s="120"/>
      <c r="D517" s="120"/>
      <c r="E517" s="120"/>
      <c r="F517" s="123">
        <v>44</v>
      </c>
      <c r="G517" s="123" t="s">
        <v>827</v>
      </c>
      <c r="H517" s="123" t="s">
        <v>895</v>
      </c>
      <c r="I517" s="123" t="s">
        <v>1016</v>
      </c>
      <c r="J517" s="123"/>
      <c r="K517" s="123" t="str">
        <f>IF(ISNA(VLOOKUP(I517,限定アイテム!C:E,3,FALSE)),"",VLOOKUP(I517,限定アイテム!C:E,3,FALSE))</f>
        <v/>
      </c>
      <c r="L517" s="123"/>
      <c r="M517" s="123" t="str">
        <f>IF(ISNA(VLOOKUP(I517,'10.0825'!F:F,FALSE)),"●NG●",I517)</f>
        <v>須崎・高岡</v>
      </c>
    </row>
    <row r="518" spans="1:13" hidden="1" outlineLevel="1">
      <c r="A518" s="119">
        <v>517</v>
      </c>
      <c r="B518" s="121" t="s">
        <v>2080</v>
      </c>
      <c r="C518" s="121"/>
      <c r="D518" s="121"/>
      <c r="E518" s="121"/>
      <c r="F518" s="124">
        <v>45</v>
      </c>
      <c r="G518" s="124" t="s">
        <v>827</v>
      </c>
      <c r="H518" s="124" t="s">
        <v>895</v>
      </c>
      <c r="I518" s="124" t="s">
        <v>1017</v>
      </c>
      <c r="J518" s="124"/>
      <c r="K518" s="124" t="str">
        <f>IF(ISNA(VLOOKUP(I518,限定アイテム!C:E,3,FALSE)),"",VLOOKUP(I518,限定アイテム!C:E,3,FALSE))</f>
        <v/>
      </c>
      <c r="L518" s="124"/>
      <c r="M518" s="124" t="str">
        <f>IF(ISNA(VLOOKUP(I518,'10.0825'!F:F,FALSE)),"●NG●",I518)</f>
        <v>中村・清水</v>
      </c>
    </row>
    <row r="519" spans="1:13" collapsed="1">
      <c r="A519" s="119">
        <v>518</v>
      </c>
      <c r="B519" s="119" t="s">
        <v>2118</v>
      </c>
      <c r="C519" s="119">
        <f>COUNTIF(B:B,B519)</f>
        <v>75</v>
      </c>
      <c r="D519" s="119">
        <f>COUNTIFS(B:B,B519,J:J,"")</f>
        <v>74</v>
      </c>
      <c r="E519" s="119">
        <f>COUNTIFS(B:B,B519,J:J,1)</f>
        <v>1</v>
      </c>
      <c r="F519" s="122">
        <v>1</v>
      </c>
      <c r="G519" s="122" t="s">
        <v>526</v>
      </c>
      <c r="H519" s="122" t="s">
        <v>604</v>
      </c>
      <c r="I519" s="122" t="s">
        <v>536</v>
      </c>
      <c r="J519" s="122"/>
      <c r="K519" s="122" t="str">
        <f>IF(ISNA(VLOOKUP(I519,限定アイテム!C:E,3,FALSE)),"",VLOOKUP(I519,限定アイテム!C:E,3,FALSE))</f>
        <v/>
      </c>
      <c r="L519" s="122"/>
      <c r="M519" s="122" t="str">
        <f>IF(ISNA(VLOOKUP(I519,'10.0625'!G:G,1,FALSE)),"●NG●",I519)</f>
        <v>門司</v>
      </c>
    </row>
    <row r="520" spans="1:13" outlineLevel="1">
      <c r="A520" s="119">
        <v>519</v>
      </c>
      <c r="B520" s="120" t="s">
        <v>2085</v>
      </c>
      <c r="C520" s="120"/>
      <c r="D520" s="120"/>
      <c r="E520" s="120"/>
      <c r="F520" s="123">
        <v>2</v>
      </c>
      <c r="G520" s="123" t="s">
        <v>526</v>
      </c>
      <c r="H520" s="123" t="s">
        <v>605</v>
      </c>
      <c r="I520" s="123" t="s">
        <v>537</v>
      </c>
      <c r="J520" s="123"/>
      <c r="K520" s="123" t="str">
        <f>IF(ISNA(VLOOKUP(I520,限定アイテム!C:E,3,FALSE)),"",VLOOKUP(I520,限定アイテム!C:E,3,FALSE))</f>
        <v/>
      </c>
      <c r="L520" s="123"/>
      <c r="M520" s="123" t="str">
        <f>IF(ISNA(VLOOKUP(I520,'10.0625'!G:G,1,FALSE)),"●NG●",I520)</f>
        <v>戸畑</v>
      </c>
    </row>
    <row r="521" spans="1:13" outlineLevel="1">
      <c r="A521" s="119">
        <v>520</v>
      </c>
      <c r="B521" s="120" t="s">
        <v>2085</v>
      </c>
      <c r="C521" s="120"/>
      <c r="D521" s="120"/>
      <c r="E521" s="120"/>
      <c r="F521" s="123">
        <v>3</v>
      </c>
      <c r="G521" s="123" t="s">
        <v>526</v>
      </c>
      <c r="H521" s="123" t="s">
        <v>604</v>
      </c>
      <c r="I521" s="123" t="s">
        <v>538</v>
      </c>
      <c r="J521" s="123"/>
      <c r="K521" s="123" t="str">
        <f>IF(ISNA(VLOOKUP(I521,限定アイテム!C:E,3,FALSE)),"",VLOOKUP(I521,限定アイテム!C:E,3,FALSE))</f>
        <v/>
      </c>
      <c r="L521" s="123"/>
      <c r="M521" s="123" t="str">
        <f>IF(ISNA(VLOOKUP(I521,'10.0625'!G:G,1,FALSE)),"●NG●",I521)</f>
        <v>小倉</v>
      </c>
    </row>
    <row r="522" spans="1:13" outlineLevel="1">
      <c r="A522" s="119">
        <v>521</v>
      </c>
      <c r="B522" s="120" t="s">
        <v>2085</v>
      </c>
      <c r="C522" s="120"/>
      <c r="D522" s="120"/>
      <c r="E522" s="120"/>
      <c r="F522" s="123">
        <v>4</v>
      </c>
      <c r="G522" s="123" t="s">
        <v>526</v>
      </c>
      <c r="H522" s="123" t="s">
        <v>605</v>
      </c>
      <c r="I522" s="123" t="s">
        <v>539</v>
      </c>
      <c r="J522" s="123"/>
      <c r="K522" s="123" t="str">
        <f>IF(ISNA(VLOOKUP(I522,限定アイテム!C:E,3,FALSE)),"",VLOOKUP(I522,限定アイテム!C:E,3,FALSE))</f>
        <v/>
      </c>
      <c r="L522" s="123"/>
      <c r="M522" s="123" t="str">
        <f>IF(ISNA(VLOOKUP(I522,'10.0625'!G:G,1,FALSE)),"●NG●",I522)</f>
        <v>八幡・若松</v>
      </c>
    </row>
    <row r="523" spans="1:13" outlineLevel="1">
      <c r="A523" s="119">
        <v>522</v>
      </c>
      <c r="B523" s="120" t="s">
        <v>2085</v>
      </c>
      <c r="C523" s="120"/>
      <c r="D523" s="120"/>
      <c r="E523" s="120"/>
      <c r="F523" s="123">
        <v>5</v>
      </c>
      <c r="G523" s="123" t="s">
        <v>526</v>
      </c>
      <c r="H523" s="123" t="s">
        <v>604</v>
      </c>
      <c r="I523" s="123" t="s">
        <v>540</v>
      </c>
      <c r="J523" s="123"/>
      <c r="K523" s="123" t="str">
        <f>IF(ISNA(VLOOKUP(I523,限定アイテム!C:E,3,FALSE)),"",VLOOKUP(I523,限定アイテム!C:E,3,FALSE))</f>
        <v/>
      </c>
      <c r="L523" s="123"/>
      <c r="M523" s="123" t="str">
        <f>IF(ISNA(VLOOKUP(I523,'10.0625'!G:G,1,FALSE)),"●NG●",I523)</f>
        <v>行橋・田川</v>
      </c>
    </row>
    <row r="524" spans="1:13" outlineLevel="1">
      <c r="A524" s="119">
        <v>523</v>
      </c>
      <c r="B524" s="120" t="s">
        <v>2085</v>
      </c>
      <c r="C524" s="120"/>
      <c r="D524" s="120"/>
      <c r="E524" s="120"/>
      <c r="F524" s="123">
        <v>6</v>
      </c>
      <c r="G524" s="123" t="s">
        <v>526</v>
      </c>
      <c r="H524" s="123" t="s">
        <v>605</v>
      </c>
      <c r="I524" s="123" t="s">
        <v>541</v>
      </c>
      <c r="J524" s="123"/>
      <c r="K524" s="123" t="str">
        <f>IF(ISNA(VLOOKUP(I524,限定アイテム!C:E,3,FALSE)),"",VLOOKUP(I524,限定アイテム!C:E,3,FALSE))</f>
        <v/>
      </c>
      <c r="L524" s="123"/>
      <c r="M524" s="123" t="str">
        <f>IF(ISNA(VLOOKUP(I524,'10.0625'!G:G,1,FALSE)),"●NG●",I524)</f>
        <v>飯塚・嘉麻</v>
      </c>
    </row>
    <row r="525" spans="1:13" outlineLevel="1">
      <c r="A525" s="119">
        <v>524</v>
      </c>
      <c r="B525" s="120" t="s">
        <v>2085</v>
      </c>
      <c r="C525" s="120"/>
      <c r="D525" s="120"/>
      <c r="E525" s="120"/>
      <c r="F525" s="123">
        <v>7</v>
      </c>
      <c r="G525" s="123" t="s">
        <v>526</v>
      </c>
      <c r="H525" s="123" t="s">
        <v>605</v>
      </c>
      <c r="I525" s="123" t="s">
        <v>542</v>
      </c>
      <c r="J525" s="123"/>
      <c r="K525" s="123" t="str">
        <f>IF(ISNA(VLOOKUP(I525,限定アイテム!C:E,3,FALSE)),"",VLOOKUP(I525,限定アイテム!C:E,3,FALSE))</f>
        <v/>
      </c>
      <c r="L525" s="123"/>
      <c r="M525" s="123" t="str">
        <f>IF(ISNA(VLOOKUP(I525,'10.0625'!G:G,1,FALSE)),"●NG●",I525)</f>
        <v>宗像・古賀</v>
      </c>
    </row>
    <row r="526" spans="1:13" outlineLevel="1">
      <c r="A526" s="119">
        <v>525</v>
      </c>
      <c r="B526" s="120" t="s">
        <v>2085</v>
      </c>
      <c r="C526" s="120"/>
      <c r="D526" s="120"/>
      <c r="E526" s="120"/>
      <c r="F526" s="123">
        <v>8</v>
      </c>
      <c r="G526" s="123" t="s">
        <v>526</v>
      </c>
      <c r="H526" s="123" t="s">
        <v>605</v>
      </c>
      <c r="I526" s="123" t="s">
        <v>543</v>
      </c>
      <c r="J526" s="123"/>
      <c r="K526" s="123" t="str">
        <f>IF(ISNA(VLOOKUP(I526,限定アイテム!C:E,3,FALSE)),"",VLOOKUP(I526,限定アイテム!C:E,3,FALSE))</f>
        <v/>
      </c>
      <c r="L526" s="123"/>
      <c r="M526" s="123" t="str">
        <f>IF(ISNA(VLOOKUP(I526,'10.0625'!G:G,1,FALSE)),"●NG●",I526)</f>
        <v>箱崎・香椎</v>
      </c>
    </row>
    <row r="527" spans="1:13" outlineLevel="1">
      <c r="A527" s="119">
        <v>526</v>
      </c>
      <c r="B527" s="120" t="s">
        <v>2085</v>
      </c>
      <c r="C527" s="120"/>
      <c r="D527" s="120"/>
      <c r="E527" s="120"/>
      <c r="F527" s="123">
        <v>9</v>
      </c>
      <c r="G527" s="123" t="s">
        <v>526</v>
      </c>
      <c r="H527" s="123" t="s">
        <v>605</v>
      </c>
      <c r="I527" s="123" t="s">
        <v>544</v>
      </c>
      <c r="J527" s="123"/>
      <c r="K527" s="123" t="str">
        <f>IF(ISNA(VLOOKUP(I527,限定アイテム!C:E,3,FALSE)),"",VLOOKUP(I527,限定アイテム!C:E,3,FALSE))</f>
        <v>大宰府の天満宮</v>
      </c>
      <c r="L527" s="123"/>
      <c r="M527" s="123" t="str">
        <f>IF(ISNA(VLOOKUP(I527,'10.0625'!G:G,1,FALSE)),"●NG●",I527)</f>
        <v>大宰府・筑紫野</v>
      </c>
    </row>
    <row r="528" spans="1:13" outlineLevel="1">
      <c r="A528" s="119">
        <v>527</v>
      </c>
      <c r="B528" s="120" t="s">
        <v>2085</v>
      </c>
      <c r="C528" s="120"/>
      <c r="D528" s="120"/>
      <c r="E528" s="120"/>
      <c r="F528" s="123">
        <v>10</v>
      </c>
      <c r="G528" s="123" t="s">
        <v>526</v>
      </c>
      <c r="H528" s="123" t="s">
        <v>605</v>
      </c>
      <c r="I528" s="123" t="s">
        <v>545</v>
      </c>
      <c r="J528" s="123"/>
      <c r="K528" s="123" t="str">
        <f>IF(ISNA(VLOOKUP(I528,限定アイテム!C:E,3,FALSE)),"",VLOOKUP(I528,限定アイテム!C:E,3,FALSE))</f>
        <v/>
      </c>
      <c r="L528" s="123"/>
      <c r="M528" s="123" t="str">
        <f>IF(ISNA(VLOOKUP(I528,'10.0625'!G:G,1,FALSE)),"●NG●",I528)</f>
        <v>博多</v>
      </c>
    </row>
    <row r="529" spans="1:13" outlineLevel="1">
      <c r="A529" s="119">
        <v>528</v>
      </c>
      <c r="B529" s="120" t="s">
        <v>2085</v>
      </c>
      <c r="C529" s="120"/>
      <c r="D529" s="120"/>
      <c r="E529" s="120"/>
      <c r="F529" s="123">
        <v>11</v>
      </c>
      <c r="G529" s="123" t="s">
        <v>526</v>
      </c>
      <c r="H529" s="123" t="s">
        <v>605</v>
      </c>
      <c r="I529" s="123" t="s">
        <v>546</v>
      </c>
      <c r="J529" s="123"/>
      <c r="K529" s="123" t="str">
        <f>IF(ISNA(VLOOKUP(I529,限定アイテム!C:E,3,FALSE)),"",VLOOKUP(I529,限定アイテム!C:E,3,FALSE))</f>
        <v/>
      </c>
      <c r="L529" s="123"/>
      <c r="M529" s="123" t="str">
        <f>IF(ISNA(VLOOKUP(I529,'10.0625'!G:G,1,FALSE)),"●NG●",I529)</f>
        <v>天神</v>
      </c>
    </row>
    <row r="530" spans="1:13" outlineLevel="1">
      <c r="A530" s="119">
        <v>529</v>
      </c>
      <c r="B530" s="120" t="s">
        <v>2085</v>
      </c>
      <c r="C530" s="120"/>
      <c r="D530" s="120"/>
      <c r="E530" s="120"/>
      <c r="F530" s="123">
        <v>12</v>
      </c>
      <c r="G530" s="123" t="s">
        <v>526</v>
      </c>
      <c r="H530" s="123" t="s">
        <v>605</v>
      </c>
      <c r="I530" s="123" t="s">
        <v>1749</v>
      </c>
      <c r="J530" s="123"/>
      <c r="K530" s="123" t="str">
        <f>IF(ISNA(VLOOKUP(I530,限定アイテム!C:E,3,FALSE)),"",VLOOKUP(I530,限定アイテム!C:E,3,FALSE))</f>
        <v/>
      </c>
      <c r="L530" s="123"/>
      <c r="M530" s="123" t="str">
        <f>IF(ISNA(VLOOKUP(I530,'10.0625'!G:G,1,FALSE)),"●NG●",I530)</f>
        <v>三宅・曰佐</v>
      </c>
    </row>
    <row r="531" spans="1:13" outlineLevel="1">
      <c r="A531" s="119">
        <v>530</v>
      </c>
      <c r="B531" s="120" t="s">
        <v>2085</v>
      </c>
      <c r="C531" s="120"/>
      <c r="D531" s="120"/>
      <c r="E531" s="120"/>
      <c r="F531" s="123">
        <v>13</v>
      </c>
      <c r="G531" s="123" t="s">
        <v>526</v>
      </c>
      <c r="H531" s="123" t="s">
        <v>605</v>
      </c>
      <c r="I531" s="123" t="s">
        <v>547</v>
      </c>
      <c r="J531" s="123"/>
      <c r="K531" s="123" t="str">
        <f>IF(ISNA(VLOOKUP(I531,限定アイテム!C:E,3,FALSE)),"",VLOOKUP(I531,限定アイテム!C:E,3,FALSE))</f>
        <v/>
      </c>
      <c r="L531" s="123"/>
      <c r="M531" s="123" t="str">
        <f>IF(ISNA(VLOOKUP(I531,'10.0625'!G:G,1,FALSE)),"●NG●",I531)</f>
        <v>早良・城南</v>
      </c>
    </row>
    <row r="532" spans="1:13" outlineLevel="1">
      <c r="A532" s="119">
        <v>531</v>
      </c>
      <c r="B532" s="120" t="s">
        <v>2085</v>
      </c>
      <c r="C532" s="120"/>
      <c r="D532" s="120"/>
      <c r="E532" s="120"/>
      <c r="F532" s="123">
        <v>14</v>
      </c>
      <c r="G532" s="123" t="s">
        <v>526</v>
      </c>
      <c r="H532" s="123" t="s">
        <v>605</v>
      </c>
      <c r="I532" s="123" t="s">
        <v>548</v>
      </c>
      <c r="J532" s="123"/>
      <c r="K532" s="123" t="str">
        <f>IF(ISNA(VLOOKUP(I532,限定アイテム!C:E,3,FALSE)),"",VLOOKUP(I532,限定アイテム!C:E,3,FALSE))</f>
        <v/>
      </c>
      <c r="L532" s="123"/>
      <c r="M532" s="123" t="str">
        <f>IF(ISNA(VLOOKUP(I532,'10.0625'!G:G,1,FALSE)),"●NG●",I532)</f>
        <v>前原</v>
      </c>
    </row>
    <row r="533" spans="1:13" outlineLevel="1">
      <c r="A533" s="119">
        <v>532</v>
      </c>
      <c r="B533" s="120" t="s">
        <v>2085</v>
      </c>
      <c r="C533" s="120"/>
      <c r="D533" s="120"/>
      <c r="E533" s="120"/>
      <c r="F533" s="123">
        <v>15</v>
      </c>
      <c r="G533" s="123" t="s">
        <v>526</v>
      </c>
      <c r="H533" s="123" t="s">
        <v>606</v>
      </c>
      <c r="I533" s="123" t="s">
        <v>549</v>
      </c>
      <c r="J533" s="123"/>
      <c r="K533" s="123" t="str">
        <f>IF(ISNA(VLOOKUP(I533,限定アイテム!C:E,3,FALSE)),"",VLOOKUP(I533,限定アイテム!C:E,3,FALSE))</f>
        <v/>
      </c>
      <c r="L533" s="123"/>
      <c r="M533" s="123" t="str">
        <f>IF(ISNA(VLOOKUP(I533,'10.0625'!G:G,1,FALSE)),"●NG●",I533)</f>
        <v>久留米</v>
      </c>
    </row>
    <row r="534" spans="1:13" outlineLevel="1">
      <c r="A534" s="119">
        <v>533</v>
      </c>
      <c r="B534" s="120" t="s">
        <v>2085</v>
      </c>
      <c r="C534" s="120"/>
      <c r="D534" s="120"/>
      <c r="E534" s="120"/>
      <c r="F534" s="123">
        <v>16</v>
      </c>
      <c r="G534" s="123" t="s">
        <v>526</v>
      </c>
      <c r="H534" s="123" t="s">
        <v>606</v>
      </c>
      <c r="I534" s="123" t="s">
        <v>550</v>
      </c>
      <c r="J534" s="123"/>
      <c r="K534" s="123" t="str">
        <f>IF(ISNA(VLOOKUP(I534,限定アイテム!C:E,3,FALSE)),"",VLOOKUP(I534,限定アイテム!C:E,3,FALSE))</f>
        <v/>
      </c>
      <c r="L534" s="123"/>
      <c r="M534" s="123" t="str">
        <f>IF(ISNA(VLOOKUP(I534,'10.0625'!G:G,1,FALSE)),"●NG●",I534)</f>
        <v>八女・筑後</v>
      </c>
    </row>
    <row r="535" spans="1:13" outlineLevel="1">
      <c r="A535" s="119">
        <v>534</v>
      </c>
      <c r="B535" s="120" t="s">
        <v>2085</v>
      </c>
      <c r="C535" s="120"/>
      <c r="D535" s="120"/>
      <c r="E535" s="120"/>
      <c r="F535" s="123">
        <v>17</v>
      </c>
      <c r="G535" s="123" t="s">
        <v>526</v>
      </c>
      <c r="H535" s="123" t="s">
        <v>606</v>
      </c>
      <c r="I535" s="123" t="s">
        <v>551</v>
      </c>
      <c r="J535" s="123"/>
      <c r="K535" s="123" t="str">
        <f>IF(ISNA(VLOOKUP(I535,限定アイテム!C:E,3,FALSE)),"",VLOOKUP(I535,限定アイテム!C:E,3,FALSE))</f>
        <v/>
      </c>
      <c r="L535" s="123"/>
      <c r="M535" s="123" t="str">
        <f>IF(ISNA(VLOOKUP(I535,'10.0625'!G:G,1,FALSE)),"●NG●",I535)</f>
        <v>柳川・大牟田</v>
      </c>
    </row>
    <row r="536" spans="1:13" outlineLevel="1">
      <c r="A536" s="119">
        <v>535</v>
      </c>
      <c r="B536" s="120" t="s">
        <v>2085</v>
      </c>
      <c r="C536" s="120"/>
      <c r="D536" s="120"/>
      <c r="E536" s="120"/>
      <c r="F536" s="123">
        <v>18</v>
      </c>
      <c r="G536" s="123" t="s">
        <v>527</v>
      </c>
      <c r="H536" s="123" t="s">
        <v>607</v>
      </c>
      <c r="I536" s="123" t="s">
        <v>552</v>
      </c>
      <c r="J536" s="123"/>
      <c r="K536" s="123" t="str">
        <f>IF(ISNA(VLOOKUP(I536,限定アイテム!C:E,3,FALSE)),"",VLOOKUP(I536,限定アイテム!C:E,3,FALSE))</f>
        <v>吉野ヶ里</v>
      </c>
      <c r="L536" s="123"/>
      <c r="M536" s="123" t="str">
        <f>IF(ISNA(VLOOKUP(I536,'10.0625'!G:G,1,FALSE)),"●NG●",I536)</f>
        <v>鳥栖・神埼</v>
      </c>
    </row>
    <row r="537" spans="1:13" outlineLevel="1">
      <c r="A537" s="119">
        <v>536</v>
      </c>
      <c r="B537" s="120" t="s">
        <v>2085</v>
      </c>
      <c r="C537" s="120"/>
      <c r="D537" s="120"/>
      <c r="E537" s="120"/>
      <c r="F537" s="123">
        <v>19</v>
      </c>
      <c r="G537" s="123" t="s">
        <v>527</v>
      </c>
      <c r="H537" s="123" t="s">
        <v>607</v>
      </c>
      <c r="I537" s="123" t="s">
        <v>553</v>
      </c>
      <c r="J537" s="123"/>
      <c r="K537" s="123" t="str">
        <f>IF(ISNA(VLOOKUP(I537,限定アイテム!C:E,3,FALSE)),"",VLOOKUP(I537,限定アイテム!C:E,3,FALSE))</f>
        <v/>
      </c>
      <c r="L537" s="123"/>
      <c r="M537" s="123" t="str">
        <f>IF(ISNA(VLOOKUP(I537,'10.0625'!G:G,1,FALSE)),"●NG●",I537)</f>
        <v>佐賀</v>
      </c>
    </row>
    <row r="538" spans="1:13" outlineLevel="1">
      <c r="A538" s="119">
        <v>537</v>
      </c>
      <c r="B538" s="120" t="s">
        <v>2085</v>
      </c>
      <c r="C538" s="120"/>
      <c r="D538" s="120"/>
      <c r="E538" s="120"/>
      <c r="F538" s="123">
        <v>20</v>
      </c>
      <c r="G538" s="123" t="s">
        <v>527</v>
      </c>
      <c r="H538" s="123" t="s">
        <v>607</v>
      </c>
      <c r="I538" s="123" t="s">
        <v>554</v>
      </c>
      <c r="J538" s="123"/>
      <c r="K538" s="123" t="str">
        <f>IF(ISNA(VLOOKUP(I538,限定アイテム!C:E,3,FALSE)),"",VLOOKUP(I538,限定アイテム!C:E,3,FALSE))</f>
        <v>虹の松原</v>
      </c>
      <c r="L538" s="123"/>
      <c r="M538" s="123" t="str">
        <f>IF(ISNA(VLOOKUP(I538,'10.0625'!G:G,1,FALSE)),"●NG●",I538)</f>
        <v>唐津</v>
      </c>
    </row>
    <row r="539" spans="1:13" outlineLevel="1">
      <c r="A539" s="119">
        <v>538</v>
      </c>
      <c r="B539" s="120" t="s">
        <v>2085</v>
      </c>
      <c r="C539" s="120"/>
      <c r="D539" s="120"/>
      <c r="E539" s="120"/>
      <c r="F539" s="123">
        <v>21</v>
      </c>
      <c r="G539" s="123" t="s">
        <v>527</v>
      </c>
      <c r="H539" s="123" t="s">
        <v>607</v>
      </c>
      <c r="I539" s="123" t="s">
        <v>555</v>
      </c>
      <c r="J539" s="123"/>
      <c r="K539" s="123" t="str">
        <f>IF(ISNA(VLOOKUP(I539,限定アイテム!C:E,3,FALSE)),"",VLOOKUP(I539,限定アイテム!C:E,3,FALSE))</f>
        <v/>
      </c>
      <c r="L539" s="123"/>
      <c r="M539" s="123" t="str">
        <f>IF(ISNA(VLOOKUP(I539,'10.0625'!G:G,1,FALSE)),"●NG●",I539)</f>
        <v>小城・多久</v>
      </c>
    </row>
    <row r="540" spans="1:13" outlineLevel="1">
      <c r="A540" s="119">
        <v>539</v>
      </c>
      <c r="B540" s="120" t="s">
        <v>2085</v>
      </c>
      <c r="C540" s="120"/>
      <c r="D540" s="120"/>
      <c r="E540" s="120"/>
      <c r="F540" s="123">
        <v>22</v>
      </c>
      <c r="G540" s="123" t="s">
        <v>527</v>
      </c>
      <c r="H540" s="123" t="s">
        <v>607</v>
      </c>
      <c r="I540" s="123" t="s">
        <v>556</v>
      </c>
      <c r="J540" s="123"/>
      <c r="K540" s="123" t="str">
        <f>IF(ISNA(VLOOKUP(I540,限定アイテム!C:E,3,FALSE)),"",VLOOKUP(I540,限定アイテム!C:E,3,FALSE))</f>
        <v/>
      </c>
      <c r="L540" s="123"/>
      <c r="M540" s="123" t="str">
        <f>IF(ISNA(VLOOKUP(I540,'10.0625'!G:G,1,FALSE)),"●NG●",I540)</f>
        <v>伊万里・有田</v>
      </c>
    </row>
    <row r="541" spans="1:13" outlineLevel="1">
      <c r="A541" s="119">
        <v>540</v>
      </c>
      <c r="B541" s="120" t="s">
        <v>2085</v>
      </c>
      <c r="C541" s="120"/>
      <c r="D541" s="120"/>
      <c r="E541" s="120"/>
      <c r="F541" s="123">
        <v>23</v>
      </c>
      <c r="G541" s="123" t="s">
        <v>527</v>
      </c>
      <c r="H541" s="123" t="s">
        <v>607</v>
      </c>
      <c r="I541" s="123" t="s">
        <v>557</v>
      </c>
      <c r="J541" s="123"/>
      <c r="K541" s="123" t="str">
        <f>IF(ISNA(VLOOKUP(I541,限定アイテム!C:E,3,FALSE)),"",VLOOKUP(I541,限定アイテム!C:E,3,FALSE))</f>
        <v/>
      </c>
      <c r="L541" s="123"/>
      <c r="M541" s="123" t="str">
        <f>IF(ISNA(VLOOKUP(I541,'10.0625'!G:G,1,FALSE)),"●NG●",I541)</f>
        <v>嬉野・武雄</v>
      </c>
    </row>
    <row r="542" spans="1:13" outlineLevel="1">
      <c r="A542" s="119">
        <v>541</v>
      </c>
      <c r="B542" s="120" t="s">
        <v>2085</v>
      </c>
      <c r="C542" s="120"/>
      <c r="D542" s="120"/>
      <c r="E542" s="120"/>
      <c r="F542" s="123">
        <v>24</v>
      </c>
      <c r="G542" s="123" t="s">
        <v>528</v>
      </c>
      <c r="H542" s="123" t="s">
        <v>607</v>
      </c>
      <c r="I542" s="123" t="s">
        <v>558</v>
      </c>
      <c r="J542" s="123"/>
      <c r="K542" s="123" t="str">
        <f>IF(ISNA(VLOOKUP(I542,限定アイテム!C:E,3,FALSE)),"",VLOOKUP(I542,限定アイテム!C:E,3,FALSE))</f>
        <v/>
      </c>
      <c r="L542" s="123"/>
      <c r="M542" s="123" t="str">
        <f>IF(ISNA(VLOOKUP(I542,'10.0625'!G:G,1,FALSE)),"●NG●",I542)</f>
        <v>平戸</v>
      </c>
    </row>
    <row r="543" spans="1:13" outlineLevel="1">
      <c r="A543" s="119">
        <v>542</v>
      </c>
      <c r="B543" s="120" t="s">
        <v>2085</v>
      </c>
      <c r="C543" s="120"/>
      <c r="D543" s="120"/>
      <c r="E543" s="120"/>
      <c r="F543" s="123">
        <v>25</v>
      </c>
      <c r="G543" s="123" t="s">
        <v>528</v>
      </c>
      <c r="H543" s="123" t="s">
        <v>607</v>
      </c>
      <c r="I543" s="123" t="s">
        <v>856</v>
      </c>
      <c r="J543" s="123"/>
      <c r="K543" s="123" t="str">
        <f>IF(ISNA(VLOOKUP(I543,限定アイテム!C:E,3,FALSE)),"",VLOOKUP(I543,限定アイテム!C:E,3,FALSE))</f>
        <v/>
      </c>
      <c r="L543" s="123"/>
      <c r="M543" s="123" t="str">
        <f>IF(ISNA(VLOOKUP(I543,'10.0625'!G:G,1,FALSE)),"●NG●",I543)</f>
        <v>佐世保</v>
      </c>
    </row>
    <row r="544" spans="1:13" outlineLevel="1">
      <c r="A544" s="119">
        <v>543</v>
      </c>
      <c r="B544" s="120" t="s">
        <v>2085</v>
      </c>
      <c r="C544" s="120"/>
      <c r="D544" s="120"/>
      <c r="E544" s="120"/>
      <c r="F544" s="123">
        <v>26</v>
      </c>
      <c r="G544" s="123" t="s">
        <v>528</v>
      </c>
      <c r="H544" s="123" t="s">
        <v>607</v>
      </c>
      <c r="I544" s="123" t="s">
        <v>559</v>
      </c>
      <c r="J544" s="123"/>
      <c r="K544" s="123" t="str">
        <f>IF(ISNA(VLOOKUP(I544,限定アイテム!C:E,3,FALSE)),"",VLOOKUP(I544,限定アイテム!C:E,3,FALSE))</f>
        <v/>
      </c>
      <c r="L544" s="123"/>
      <c r="M544" s="123" t="str">
        <f>IF(ISNA(VLOOKUP(I544,'10.0625'!G:G,1,FALSE)),"●NG●",I544)</f>
        <v>雲仙・島原</v>
      </c>
    </row>
    <row r="545" spans="1:13" outlineLevel="1">
      <c r="A545" s="119">
        <v>544</v>
      </c>
      <c r="B545" s="120" t="s">
        <v>2085</v>
      </c>
      <c r="C545" s="120"/>
      <c r="D545" s="120"/>
      <c r="E545" s="120"/>
      <c r="F545" s="123">
        <v>27</v>
      </c>
      <c r="G545" s="123" t="s">
        <v>528</v>
      </c>
      <c r="H545" s="123" t="s">
        <v>607</v>
      </c>
      <c r="I545" s="123" t="s">
        <v>560</v>
      </c>
      <c r="J545" s="123"/>
      <c r="K545" s="123" t="str">
        <f>IF(ISNA(VLOOKUP(I545,限定アイテム!C:E,3,FALSE)),"",VLOOKUP(I545,限定アイテム!C:E,3,FALSE))</f>
        <v/>
      </c>
      <c r="L545" s="123"/>
      <c r="M545" s="123" t="str">
        <f>IF(ISNA(VLOOKUP(I545,'10.0625'!G:G,1,FALSE)),"●NG●",I545)</f>
        <v>西海</v>
      </c>
    </row>
    <row r="546" spans="1:13" outlineLevel="1">
      <c r="A546" s="119">
        <v>545</v>
      </c>
      <c r="B546" s="120" t="s">
        <v>2085</v>
      </c>
      <c r="C546" s="120"/>
      <c r="D546" s="120"/>
      <c r="E546" s="120"/>
      <c r="F546" s="123">
        <v>28</v>
      </c>
      <c r="G546" s="123" t="s">
        <v>528</v>
      </c>
      <c r="H546" s="123" t="s">
        <v>607</v>
      </c>
      <c r="I546" s="123" t="s">
        <v>561</v>
      </c>
      <c r="J546" s="123"/>
      <c r="K546" s="123" t="str">
        <f>IF(ISNA(VLOOKUP(I546,限定アイテム!C:E,3,FALSE)),"",VLOOKUP(I546,限定アイテム!C:E,3,FALSE))</f>
        <v/>
      </c>
      <c r="L546" s="123"/>
      <c r="M546" s="123" t="str">
        <f>IF(ISNA(VLOOKUP(I546,'10.0625'!G:G,1,FALSE)),"●NG●",I546)</f>
        <v>時津・長与</v>
      </c>
    </row>
    <row r="547" spans="1:13" outlineLevel="1">
      <c r="A547" s="119">
        <v>546</v>
      </c>
      <c r="B547" s="120" t="s">
        <v>2085</v>
      </c>
      <c r="C547" s="120"/>
      <c r="D547" s="120"/>
      <c r="E547" s="120"/>
      <c r="F547" s="123">
        <v>29</v>
      </c>
      <c r="G547" s="123" t="s">
        <v>528</v>
      </c>
      <c r="H547" s="123" t="s">
        <v>607</v>
      </c>
      <c r="I547" s="123" t="s">
        <v>562</v>
      </c>
      <c r="J547" s="123"/>
      <c r="K547" s="123" t="str">
        <f>IF(ISNA(VLOOKUP(I547,限定アイテム!C:E,3,FALSE)),"",VLOOKUP(I547,限定アイテム!C:E,3,FALSE))</f>
        <v>出島</v>
      </c>
      <c r="L547" s="123"/>
      <c r="M547" s="123" t="str">
        <f>IF(ISNA(VLOOKUP(I547,'10.0625'!G:G,1,FALSE)),"●NG●",I547)</f>
        <v>長崎</v>
      </c>
    </row>
    <row r="548" spans="1:13" outlineLevel="1">
      <c r="A548" s="119">
        <v>547</v>
      </c>
      <c r="B548" s="120" t="s">
        <v>2085</v>
      </c>
      <c r="C548" s="120"/>
      <c r="D548" s="120"/>
      <c r="E548" s="120"/>
      <c r="F548" s="123">
        <v>30</v>
      </c>
      <c r="G548" s="123" t="s">
        <v>528</v>
      </c>
      <c r="H548" s="123" t="s">
        <v>607</v>
      </c>
      <c r="I548" s="123" t="s">
        <v>563</v>
      </c>
      <c r="J548" s="123">
        <v>1</v>
      </c>
      <c r="K548" s="123" t="str">
        <f>IF(ISNA(VLOOKUP(I548,限定アイテム!C:E,3,FALSE)),"",VLOOKUP(I548,限定アイテム!C:E,3,FALSE))</f>
        <v/>
      </c>
      <c r="L548" s="123"/>
      <c r="M548" s="123" t="str">
        <f>IF(ISNA(VLOOKUP(I548,沖縄案!H:H,1,FALSE)),"●NG●",I548)</f>
        <v>五島</v>
      </c>
    </row>
    <row r="549" spans="1:13" outlineLevel="1">
      <c r="A549" s="119">
        <v>548</v>
      </c>
      <c r="B549" s="120" t="s">
        <v>2085</v>
      </c>
      <c r="C549" s="120"/>
      <c r="D549" s="120"/>
      <c r="E549" s="120"/>
      <c r="F549" s="123">
        <v>31</v>
      </c>
      <c r="G549" s="123" t="s">
        <v>528</v>
      </c>
      <c r="H549" s="123" t="s">
        <v>608</v>
      </c>
      <c r="I549" s="123" t="s">
        <v>564</v>
      </c>
      <c r="J549" s="123"/>
      <c r="K549" s="123" t="str">
        <f>IF(ISNA(VLOOKUP(I549,限定アイテム!C:E,3,FALSE)),"",VLOOKUP(I549,限定アイテム!C:E,3,FALSE))</f>
        <v/>
      </c>
      <c r="L549" s="123"/>
      <c r="M549" s="123" t="str">
        <f>IF(ISNA(VLOOKUP(I549,'10.0625'!G:G,1,FALSE)),"●NG●",I549)</f>
        <v>対馬</v>
      </c>
    </row>
    <row r="550" spans="1:13" outlineLevel="1">
      <c r="A550" s="119">
        <v>549</v>
      </c>
      <c r="B550" s="120" t="s">
        <v>2085</v>
      </c>
      <c r="C550" s="120"/>
      <c r="D550" s="120"/>
      <c r="E550" s="120"/>
      <c r="F550" s="123">
        <v>32</v>
      </c>
      <c r="G550" s="123" t="s">
        <v>528</v>
      </c>
      <c r="H550" s="123" t="s">
        <v>609</v>
      </c>
      <c r="I550" s="123" t="s">
        <v>565</v>
      </c>
      <c r="J550" s="123"/>
      <c r="K550" s="123" t="str">
        <f>IF(ISNA(VLOOKUP(I550,限定アイテム!C:E,3,FALSE)),"",VLOOKUP(I550,限定アイテム!C:E,3,FALSE))</f>
        <v/>
      </c>
      <c r="L550" s="123"/>
      <c r="M550" s="123" t="str">
        <f>IF(ISNA(VLOOKUP(I550,'10.0625'!G:G,1,FALSE)),"●NG●",I550)</f>
        <v>壱岐</v>
      </c>
    </row>
    <row r="551" spans="1:13" outlineLevel="1">
      <c r="A551" s="119">
        <v>550</v>
      </c>
      <c r="B551" s="120" t="s">
        <v>2085</v>
      </c>
      <c r="C551" s="120"/>
      <c r="D551" s="120"/>
      <c r="E551" s="120"/>
      <c r="F551" s="123">
        <v>33</v>
      </c>
      <c r="G551" s="123" t="s">
        <v>529</v>
      </c>
      <c r="H551" s="123" t="s">
        <v>610</v>
      </c>
      <c r="I551" s="123" t="s">
        <v>566</v>
      </c>
      <c r="J551" s="123"/>
      <c r="K551" s="123" t="str">
        <f>IF(ISNA(VLOOKUP(I551,限定アイテム!C:E,3,FALSE)),"",VLOOKUP(I551,限定アイテム!C:E,3,FALSE))</f>
        <v>阿蘇山</v>
      </c>
      <c r="L551" s="123"/>
      <c r="M551" s="123" t="str">
        <f>IF(ISNA(VLOOKUP(I551,'10.0625'!G:G,1,FALSE)),"●NG●",I551)</f>
        <v>阿蘇</v>
      </c>
    </row>
    <row r="552" spans="1:13" outlineLevel="1">
      <c r="A552" s="119">
        <v>551</v>
      </c>
      <c r="B552" s="120" t="s">
        <v>2085</v>
      </c>
      <c r="C552" s="120"/>
      <c r="D552" s="120"/>
      <c r="E552" s="120"/>
      <c r="F552" s="123">
        <v>34</v>
      </c>
      <c r="G552" s="123" t="s">
        <v>529</v>
      </c>
      <c r="H552" s="123" t="s">
        <v>610</v>
      </c>
      <c r="I552" s="123" t="s">
        <v>567</v>
      </c>
      <c r="J552" s="123"/>
      <c r="K552" s="123" t="str">
        <f>IF(ISNA(VLOOKUP(I552,限定アイテム!C:E,3,FALSE)),"",VLOOKUP(I552,限定アイテム!C:E,3,FALSE))</f>
        <v/>
      </c>
      <c r="L552" s="123"/>
      <c r="M552" s="123" t="str">
        <f>IF(ISNA(VLOOKUP(I552,'10.0625'!G:G,1,FALSE)),"●NG●",I552)</f>
        <v>玉名・山鹿</v>
      </c>
    </row>
    <row r="553" spans="1:13" outlineLevel="1">
      <c r="A553" s="119">
        <v>552</v>
      </c>
      <c r="B553" s="120" t="s">
        <v>2085</v>
      </c>
      <c r="C553" s="120"/>
      <c r="D553" s="120"/>
      <c r="E553" s="120"/>
      <c r="F553" s="123">
        <v>35</v>
      </c>
      <c r="G553" s="123" t="s">
        <v>529</v>
      </c>
      <c r="H553" s="123" t="s">
        <v>610</v>
      </c>
      <c r="I553" s="123" t="s">
        <v>568</v>
      </c>
      <c r="J553" s="123"/>
      <c r="K553" s="123" t="str">
        <f>IF(ISNA(VLOOKUP(I553,限定アイテム!C:E,3,FALSE)),"",VLOOKUP(I553,限定アイテム!C:E,3,FALSE))</f>
        <v/>
      </c>
      <c r="L553" s="123"/>
      <c r="M553" s="123" t="str">
        <f>IF(ISNA(VLOOKUP(I553,'10.0625'!G:G,1,FALSE)),"●NG●",I553)</f>
        <v>立田山</v>
      </c>
    </row>
    <row r="554" spans="1:13" outlineLevel="1">
      <c r="A554" s="119">
        <v>553</v>
      </c>
      <c r="B554" s="120" t="s">
        <v>2085</v>
      </c>
      <c r="C554" s="120"/>
      <c r="D554" s="120"/>
      <c r="E554" s="120"/>
      <c r="F554" s="123">
        <v>36</v>
      </c>
      <c r="G554" s="123" t="s">
        <v>529</v>
      </c>
      <c r="H554" s="123" t="s">
        <v>610</v>
      </c>
      <c r="I554" s="123" t="s">
        <v>569</v>
      </c>
      <c r="J554" s="123"/>
      <c r="K554" s="123" t="str">
        <f>IF(ISNA(VLOOKUP(I554,限定アイテム!C:E,3,FALSE)),"",VLOOKUP(I554,限定アイテム!C:E,3,FALSE))</f>
        <v/>
      </c>
      <c r="L554" s="123"/>
      <c r="M554" s="123" t="str">
        <f>IF(ISNA(VLOOKUP(I554,'10.0625'!G:G,1,FALSE)),"●NG●",I554)</f>
        <v>熊本城</v>
      </c>
    </row>
    <row r="555" spans="1:13" outlineLevel="1">
      <c r="A555" s="119">
        <v>554</v>
      </c>
      <c r="B555" s="120" t="s">
        <v>2085</v>
      </c>
      <c r="C555" s="120"/>
      <c r="D555" s="120"/>
      <c r="E555" s="120"/>
      <c r="F555" s="123">
        <v>37</v>
      </c>
      <c r="G555" s="123" t="s">
        <v>529</v>
      </c>
      <c r="H555" s="123" t="s">
        <v>610</v>
      </c>
      <c r="I555" s="123" t="s">
        <v>570</v>
      </c>
      <c r="J555" s="123"/>
      <c r="K555" s="123" t="str">
        <f>IF(ISNA(VLOOKUP(I555,限定アイテム!C:E,3,FALSE)),"",VLOOKUP(I555,限定アイテム!C:E,3,FALSE))</f>
        <v/>
      </c>
      <c r="L555" s="123"/>
      <c r="M555" s="123" t="str">
        <f>IF(ISNA(VLOOKUP(I555,'10.0625'!G:G,1,FALSE)),"●NG●",I555)</f>
        <v>川尻・江津湖</v>
      </c>
    </row>
    <row r="556" spans="1:13" outlineLevel="1">
      <c r="A556" s="119">
        <v>555</v>
      </c>
      <c r="B556" s="120" t="s">
        <v>2085</v>
      </c>
      <c r="C556" s="120"/>
      <c r="D556" s="120"/>
      <c r="E556" s="120"/>
      <c r="F556" s="123">
        <v>38</v>
      </c>
      <c r="G556" s="123" t="s">
        <v>529</v>
      </c>
      <c r="H556" s="123" t="s">
        <v>610</v>
      </c>
      <c r="I556" s="123" t="s">
        <v>571</v>
      </c>
      <c r="J556" s="123"/>
      <c r="K556" s="123" t="str">
        <f>IF(ISNA(VLOOKUP(I556,限定アイテム!C:E,3,FALSE)),"",VLOOKUP(I556,限定アイテム!C:E,3,FALSE))</f>
        <v/>
      </c>
      <c r="L556" s="123"/>
      <c r="M556" s="123" t="str">
        <f>IF(ISNA(VLOOKUP(I556,'10.0625'!G:G,1,FALSE)),"●NG●",I556)</f>
        <v>宇土・宇城</v>
      </c>
    </row>
    <row r="557" spans="1:13" outlineLevel="1">
      <c r="A557" s="119">
        <v>556</v>
      </c>
      <c r="B557" s="120" t="s">
        <v>2085</v>
      </c>
      <c r="C557" s="120"/>
      <c r="D557" s="120"/>
      <c r="E557" s="120"/>
      <c r="F557" s="123">
        <v>39</v>
      </c>
      <c r="G557" s="123" t="s">
        <v>529</v>
      </c>
      <c r="H557" s="123" t="s">
        <v>610</v>
      </c>
      <c r="I557" s="123" t="s">
        <v>572</v>
      </c>
      <c r="J557" s="123"/>
      <c r="K557" s="123" t="str">
        <f>IF(ISNA(VLOOKUP(I557,限定アイテム!C:E,3,FALSE)),"",VLOOKUP(I557,限定アイテム!C:E,3,FALSE))</f>
        <v/>
      </c>
      <c r="L557" s="123"/>
      <c r="M557" s="123" t="str">
        <f>IF(ISNA(VLOOKUP(I557,'10.0625'!G:G,1,FALSE)),"●NG●",I557)</f>
        <v>金峰山</v>
      </c>
    </row>
    <row r="558" spans="1:13" outlineLevel="1">
      <c r="A558" s="119">
        <v>557</v>
      </c>
      <c r="B558" s="120" t="s">
        <v>2085</v>
      </c>
      <c r="C558" s="120"/>
      <c r="D558" s="120"/>
      <c r="E558" s="120"/>
      <c r="F558" s="123">
        <v>40</v>
      </c>
      <c r="G558" s="123" t="s">
        <v>529</v>
      </c>
      <c r="H558" s="123" t="s">
        <v>610</v>
      </c>
      <c r="I558" s="123" t="s">
        <v>573</v>
      </c>
      <c r="J558" s="123"/>
      <c r="K558" s="123" t="str">
        <f>IF(ISNA(VLOOKUP(I558,限定アイテム!C:E,3,FALSE)),"",VLOOKUP(I558,限定アイテム!C:E,3,FALSE))</f>
        <v/>
      </c>
      <c r="L558" s="123"/>
      <c r="M558" s="123" t="str">
        <f>IF(ISNA(VLOOKUP(I558,'10.0625'!G:G,1,FALSE)),"●NG●",I558)</f>
        <v>八代</v>
      </c>
    </row>
    <row r="559" spans="1:13" outlineLevel="1">
      <c r="A559" s="119">
        <v>558</v>
      </c>
      <c r="B559" s="120" t="s">
        <v>2085</v>
      </c>
      <c r="C559" s="120"/>
      <c r="D559" s="120"/>
      <c r="E559" s="120"/>
      <c r="F559" s="123">
        <v>41</v>
      </c>
      <c r="G559" s="123" t="s">
        <v>529</v>
      </c>
      <c r="H559" s="123" t="s">
        <v>610</v>
      </c>
      <c r="I559" s="123" t="s">
        <v>574</v>
      </c>
      <c r="J559" s="123"/>
      <c r="K559" s="123" t="str">
        <f>IF(ISNA(VLOOKUP(I559,限定アイテム!C:E,3,FALSE)),"",VLOOKUP(I559,限定アイテム!C:E,3,FALSE))</f>
        <v/>
      </c>
      <c r="L559" s="123"/>
      <c r="M559" s="123" t="str">
        <f>IF(ISNA(VLOOKUP(I559,'10.0625'!G:G,1,FALSE)),"●NG●",I559)</f>
        <v>人吉・球磨</v>
      </c>
    </row>
    <row r="560" spans="1:13" outlineLevel="1">
      <c r="A560" s="119">
        <v>559</v>
      </c>
      <c r="B560" s="120" t="s">
        <v>2085</v>
      </c>
      <c r="C560" s="120"/>
      <c r="D560" s="120"/>
      <c r="E560" s="120"/>
      <c r="F560" s="123">
        <v>42</v>
      </c>
      <c r="G560" s="123" t="s">
        <v>529</v>
      </c>
      <c r="H560" s="123" t="s">
        <v>610</v>
      </c>
      <c r="I560" s="123" t="s">
        <v>575</v>
      </c>
      <c r="J560" s="123"/>
      <c r="K560" s="123" t="str">
        <f>IF(ISNA(VLOOKUP(I560,限定アイテム!C:E,3,FALSE)),"",VLOOKUP(I560,限定アイテム!C:E,3,FALSE))</f>
        <v/>
      </c>
      <c r="L560" s="123"/>
      <c r="M560" s="123" t="str">
        <f>IF(ISNA(VLOOKUP(I560,'10.0625'!G:G,1,FALSE)),"●NG●",I560)</f>
        <v>水俣・芦北</v>
      </c>
    </row>
    <row r="561" spans="1:13" outlineLevel="1">
      <c r="A561" s="119">
        <v>560</v>
      </c>
      <c r="B561" s="120" t="s">
        <v>2085</v>
      </c>
      <c r="C561" s="120"/>
      <c r="D561" s="120"/>
      <c r="E561" s="120"/>
      <c r="F561" s="123">
        <v>43</v>
      </c>
      <c r="G561" s="123" t="s">
        <v>529</v>
      </c>
      <c r="H561" s="123" t="s">
        <v>610</v>
      </c>
      <c r="I561" s="123" t="s">
        <v>576</v>
      </c>
      <c r="J561" s="123"/>
      <c r="K561" s="123" t="str">
        <f>IF(ISNA(VLOOKUP(I561,限定アイテム!C:E,3,FALSE)),"",VLOOKUP(I561,限定アイテム!C:E,3,FALSE))</f>
        <v/>
      </c>
      <c r="L561" s="123"/>
      <c r="M561" s="123" t="str">
        <f>IF(ISNA(VLOOKUP(I561,'10.0625'!G:G,1,FALSE)),"●NG●",I561)</f>
        <v>天草</v>
      </c>
    </row>
    <row r="562" spans="1:13" outlineLevel="1">
      <c r="A562" s="119">
        <v>561</v>
      </c>
      <c r="B562" s="120" t="s">
        <v>2085</v>
      </c>
      <c r="C562" s="120"/>
      <c r="D562" s="120"/>
      <c r="E562" s="120"/>
      <c r="F562" s="123">
        <v>44</v>
      </c>
      <c r="G562" s="123" t="s">
        <v>530</v>
      </c>
      <c r="H562" s="123" t="s">
        <v>604</v>
      </c>
      <c r="I562" s="123" t="s">
        <v>533</v>
      </c>
      <c r="J562" s="123"/>
      <c r="K562" s="123" t="str">
        <f>IF(ISNA(VLOOKUP(I562,限定アイテム!C:E,3,FALSE)),"",VLOOKUP(I562,限定アイテム!C:E,3,FALSE))</f>
        <v/>
      </c>
      <c r="L562" s="123"/>
      <c r="M562" s="123" t="str">
        <f>IF(ISNA(VLOOKUP(I562,'10.0625'!G:G,1,FALSE)),"●NG●",I562)</f>
        <v>宇佐・中津</v>
      </c>
    </row>
    <row r="563" spans="1:13" outlineLevel="1">
      <c r="A563" s="119">
        <v>562</v>
      </c>
      <c r="B563" s="120" t="s">
        <v>2085</v>
      </c>
      <c r="C563" s="120"/>
      <c r="D563" s="120"/>
      <c r="E563" s="120"/>
      <c r="F563" s="123">
        <v>45</v>
      </c>
      <c r="G563" s="123" t="s">
        <v>530</v>
      </c>
      <c r="H563" s="123" t="s">
        <v>611</v>
      </c>
      <c r="I563" s="123" t="s">
        <v>577</v>
      </c>
      <c r="J563" s="123"/>
      <c r="K563" s="123" t="str">
        <f>IF(ISNA(VLOOKUP(I563,限定アイテム!C:E,3,FALSE)),"",VLOOKUP(I563,限定アイテム!C:E,3,FALSE))</f>
        <v/>
      </c>
      <c r="L563" s="123"/>
      <c r="M563" s="123" t="str">
        <f>IF(ISNA(VLOOKUP(I563,'10.0625'!G:G,1,FALSE)),"●NG●",I563)</f>
        <v>国東</v>
      </c>
    </row>
    <row r="564" spans="1:13" outlineLevel="1">
      <c r="A564" s="119">
        <v>563</v>
      </c>
      <c r="B564" s="120" t="s">
        <v>2085</v>
      </c>
      <c r="C564" s="120"/>
      <c r="D564" s="120"/>
      <c r="E564" s="120"/>
      <c r="F564" s="123">
        <v>46</v>
      </c>
      <c r="G564" s="123" t="s">
        <v>530</v>
      </c>
      <c r="H564" s="123" t="s">
        <v>611</v>
      </c>
      <c r="I564" s="123" t="s">
        <v>578</v>
      </c>
      <c r="J564" s="123"/>
      <c r="K564" s="123" t="str">
        <f>IF(ISNA(VLOOKUP(I564,限定アイテム!C:E,3,FALSE)),"",VLOOKUP(I564,限定アイテム!C:E,3,FALSE))</f>
        <v/>
      </c>
      <c r="L564" s="123"/>
      <c r="M564" s="123" t="str">
        <f>IF(ISNA(VLOOKUP(I564,'10.0625'!G:G,1,FALSE)),"●NG●",I564)</f>
        <v>佐賀関</v>
      </c>
    </row>
    <row r="565" spans="1:13" outlineLevel="1">
      <c r="A565" s="119">
        <v>564</v>
      </c>
      <c r="B565" s="120" t="s">
        <v>2085</v>
      </c>
      <c r="C565" s="120"/>
      <c r="D565" s="120"/>
      <c r="E565" s="120"/>
      <c r="F565" s="123">
        <v>47</v>
      </c>
      <c r="G565" s="123" t="s">
        <v>530</v>
      </c>
      <c r="H565" s="123" t="s">
        <v>611</v>
      </c>
      <c r="I565" s="123" t="s">
        <v>579</v>
      </c>
      <c r="J565" s="123"/>
      <c r="K565" s="123" t="str">
        <f>IF(ISNA(VLOOKUP(I565,限定アイテム!C:E,3,FALSE)),"",VLOOKUP(I565,限定アイテム!C:E,3,FALSE))</f>
        <v/>
      </c>
      <c r="L565" s="123"/>
      <c r="M565" s="123" t="str">
        <f>IF(ISNA(VLOOKUP(I565,'10.0625'!G:G,1,FALSE)),"●NG●",I565)</f>
        <v>大分</v>
      </c>
    </row>
    <row r="566" spans="1:13" outlineLevel="1">
      <c r="A566" s="119">
        <v>565</v>
      </c>
      <c r="B566" s="120" t="s">
        <v>2085</v>
      </c>
      <c r="C566" s="120"/>
      <c r="D566" s="120"/>
      <c r="E566" s="120"/>
      <c r="F566" s="123">
        <v>48</v>
      </c>
      <c r="G566" s="123" t="s">
        <v>530</v>
      </c>
      <c r="H566" s="123" t="s">
        <v>611</v>
      </c>
      <c r="I566" s="123" t="s">
        <v>580</v>
      </c>
      <c r="J566" s="123"/>
      <c r="K566" s="123" t="str">
        <f>IF(ISNA(VLOOKUP(I566,限定アイテム!C:E,3,FALSE)),"",VLOOKUP(I566,限定アイテム!C:E,3,FALSE))</f>
        <v/>
      </c>
      <c r="L566" s="123"/>
      <c r="M566" s="123" t="str">
        <f>IF(ISNA(VLOOKUP(I566,'10.0625'!G:G,1,FALSE)),"●NG●",I566)</f>
        <v>鶴崎・大南</v>
      </c>
    </row>
    <row r="567" spans="1:13" outlineLevel="1">
      <c r="A567" s="119">
        <v>566</v>
      </c>
      <c r="B567" s="120" t="s">
        <v>2085</v>
      </c>
      <c r="C567" s="120"/>
      <c r="D567" s="120"/>
      <c r="E567" s="120"/>
      <c r="F567" s="123">
        <v>49</v>
      </c>
      <c r="G567" s="123" t="s">
        <v>530</v>
      </c>
      <c r="H567" s="123" t="s">
        <v>611</v>
      </c>
      <c r="I567" s="123" t="s">
        <v>581</v>
      </c>
      <c r="J567" s="123"/>
      <c r="K567" s="123" t="str">
        <f>IF(ISNA(VLOOKUP(I567,限定アイテム!C:E,3,FALSE)),"",VLOOKUP(I567,限定アイテム!C:E,3,FALSE))</f>
        <v/>
      </c>
      <c r="L567" s="123"/>
      <c r="M567" s="123" t="str">
        <f>IF(ISNA(VLOOKUP(I567,'10.0625'!G:G,1,FALSE)),"●NG●",I567)</f>
        <v>野津原</v>
      </c>
    </row>
    <row r="568" spans="1:13" outlineLevel="1">
      <c r="A568" s="119">
        <v>567</v>
      </c>
      <c r="B568" s="120" t="s">
        <v>2085</v>
      </c>
      <c r="C568" s="120"/>
      <c r="D568" s="120"/>
      <c r="E568" s="120"/>
      <c r="F568" s="123">
        <v>50</v>
      </c>
      <c r="G568" s="123" t="s">
        <v>530</v>
      </c>
      <c r="H568" s="123" t="s">
        <v>611</v>
      </c>
      <c r="I568" s="123" t="s">
        <v>582</v>
      </c>
      <c r="J568" s="123"/>
      <c r="K568" s="123" t="str">
        <f>IF(ISNA(VLOOKUP(I568,限定アイテム!C:E,3,FALSE)),"",VLOOKUP(I568,限定アイテム!C:E,3,FALSE))</f>
        <v>血の池地獄</v>
      </c>
      <c r="L568" s="123"/>
      <c r="M568" s="123" t="str">
        <f>IF(ISNA(VLOOKUP(I568,'10.0625'!G:G,1,FALSE)),"●NG●",I568)</f>
        <v>別府</v>
      </c>
    </row>
    <row r="569" spans="1:13" outlineLevel="1">
      <c r="A569" s="119">
        <v>568</v>
      </c>
      <c r="B569" s="120" t="s">
        <v>2085</v>
      </c>
      <c r="C569" s="120"/>
      <c r="D569" s="120"/>
      <c r="E569" s="120"/>
      <c r="F569" s="123">
        <v>51</v>
      </c>
      <c r="G569" s="123" t="s">
        <v>530</v>
      </c>
      <c r="H569" s="123" t="s">
        <v>611</v>
      </c>
      <c r="I569" s="123" t="s">
        <v>515</v>
      </c>
      <c r="J569" s="123"/>
      <c r="K569" s="123" t="str">
        <f>IF(ISNA(VLOOKUP(I569,限定アイテム!C:E,3,FALSE)),"",VLOOKUP(I569,限定アイテム!C:E,3,FALSE))</f>
        <v/>
      </c>
      <c r="L569" s="123"/>
      <c r="M569" s="123" t="str">
        <f>IF(ISNA(VLOOKUP(I569,'10.0625'!G:G,1,FALSE)),"●NG●",I569)</f>
        <v>佐伯</v>
      </c>
    </row>
    <row r="570" spans="1:13" outlineLevel="1">
      <c r="A570" s="119">
        <v>569</v>
      </c>
      <c r="B570" s="120" t="s">
        <v>2085</v>
      </c>
      <c r="C570" s="120"/>
      <c r="D570" s="120"/>
      <c r="E570" s="120"/>
      <c r="F570" s="123">
        <v>52</v>
      </c>
      <c r="G570" s="123" t="s">
        <v>530</v>
      </c>
      <c r="H570" s="123" t="s">
        <v>611</v>
      </c>
      <c r="I570" s="123" t="s">
        <v>583</v>
      </c>
      <c r="J570" s="123"/>
      <c r="K570" s="123" t="str">
        <f>IF(ISNA(VLOOKUP(I570,限定アイテム!C:E,3,FALSE)),"",VLOOKUP(I570,限定アイテム!C:E,3,FALSE))</f>
        <v/>
      </c>
      <c r="L570" s="123"/>
      <c r="M570" s="123" t="str">
        <f>IF(ISNA(VLOOKUP(I570,'10.0625'!G:G,1,FALSE)),"●NG●",I570)</f>
        <v>日田</v>
      </c>
    </row>
    <row r="571" spans="1:13" outlineLevel="1">
      <c r="A571" s="119">
        <v>570</v>
      </c>
      <c r="B571" s="120" t="s">
        <v>2085</v>
      </c>
      <c r="C571" s="120"/>
      <c r="D571" s="120"/>
      <c r="E571" s="120"/>
      <c r="F571" s="123">
        <v>53</v>
      </c>
      <c r="G571" s="123" t="s">
        <v>530</v>
      </c>
      <c r="H571" s="123" t="s">
        <v>611</v>
      </c>
      <c r="I571" s="123" t="s">
        <v>584</v>
      </c>
      <c r="J571" s="123"/>
      <c r="K571" s="123" t="str">
        <f>IF(ISNA(VLOOKUP(I571,限定アイテム!C:E,3,FALSE)),"",VLOOKUP(I571,限定アイテム!C:E,3,FALSE))</f>
        <v/>
      </c>
      <c r="L571" s="123"/>
      <c r="M571" s="123" t="str">
        <f>IF(ISNA(VLOOKUP(I571,'10.0625'!G:G,1,FALSE)),"●NG●",I571)</f>
        <v>大野</v>
      </c>
    </row>
    <row r="572" spans="1:13" outlineLevel="1">
      <c r="A572" s="119">
        <v>571</v>
      </c>
      <c r="B572" s="120" t="s">
        <v>2085</v>
      </c>
      <c r="C572" s="120"/>
      <c r="D572" s="120"/>
      <c r="E572" s="120"/>
      <c r="F572" s="123">
        <v>54</v>
      </c>
      <c r="G572" s="123" t="s">
        <v>531</v>
      </c>
      <c r="H572" s="123" t="s">
        <v>612</v>
      </c>
      <c r="I572" s="123" t="s">
        <v>585</v>
      </c>
      <c r="J572" s="123"/>
      <c r="K572" s="123" t="str">
        <f>IF(ISNA(VLOOKUP(I572,限定アイテム!C:E,3,FALSE)),"",VLOOKUP(I572,限定アイテム!C:E,3,FALSE))</f>
        <v/>
      </c>
      <c r="L572" s="123"/>
      <c r="M572" s="123" t="str">
        <f>IF(ISNA(VLOOKUP(I572,'10.0625'!G:G,1,FALSE)),"●NG●",I572)</f>
        <v>延岡</v>
      </c>
    </row>
    <row r="573" spans="1:13" outlineLevel="1">
      <c r="A573" s="119">
        <v>572</v>
      </c>
      <c r="B573" s="120" t="s">
        <v>2085</v>
      </c>
      <c r="C573" s="120"/>
      <c r="D573" s="120"/>
      <c r="E573" s="120"/>
      <c r="F573" s="123">
        <v>55</v>
      </c>
      <c r="G573" s="123" t="s">
        <v>531</v>
      </c>
      <c r="H573" s="123" t="s">
        <v>612</v>
      </c>
      <c r="I573" s="123" t="s">
        <v>534</v>
      </c>
      <c r="J573" s="123"/>
      <c r="K573" s="123" t="str">
        <f>IF(ISNA(VLOOKUP(I573,限定アイテム!C:E,3,FALSE)),"",VLOOKUP(I573,限定アイテム!C:E,3,FALSE))</f>
        <v/>
      </c>
      <c r="L573" s="123"/>
      <c r="M573" s="123" t="str">
        <f>IF(ISNA(VLOOKUP(I573,'10.0625'!G:G,1,FALSE)),"●NG●",I573)</f>
        <v>日向</v>
      </c>
    </row>
    <row r="574" spans="1:13" outlineLevel="1">
      <c r="A574" s="119">
        <v>573</v>
      </c>
      <c r="B574" s="120" t="s">
        <v>2085</v>
      </c>
      <c r="C574" s="120"/>
      <c r="D574" s="120"/>
      <c r="E574" s="120"/>
      <c r="F574" s="123">
        <v>56</v>
      </c>
      <c r="G574" s="123" t="s">
        <v>531</v>
      </c>
      <c r="H574" s="123" t="s">
        <v>612</v>
      </c>
      <c r="I574" s="123" t="s">
        <v>586</v>
      </c>
      <c r="J574" s="123"/>
      <c r="K574" s="123" t="str">
        <f>IF(ISNA(VLOOKUP(I574,限定アイテム!C:E,3,FALSE)),"",VLOOKUP(I574,限定アイテム!C:E,3,FALSE))</f>
        <v/>
      </c>
      <c r="L574" s="123"/>
      <c r="M574" s="123" t="str">
        <f>IF(ISNA(VLOOKUP(I574,'10.0625'!G:G,1,FALSE)),"●NG●",I574)</f>
        <v>西都</v>
      </c>
    </row>
    <row r="575" spans="1:13" outlineLevel="1">
      <c r="A575" s="119">
        <v>574</v>
      </c>
      <c r="B575" s="120" t="s">
        <v>2085</v>
      </c>
      <c r="C575" s="120"/>
      <c r="D575" s="120"/>
      <c r="E575" s="120"/>
      <c r="F575" s="123">
        <v>57</v>
      </c>
      <c r="G575" s="123" t="s">
        <v>531</v>
      </c>
      <c r="H575" s="123" t="s">
        <v>612</v>
      </c>
      <c r="I575" s="123" t="s">
        <v>587</v>
      </c>
      <c r="J575" s="123"/>
      <c r="K575" s="123" t="str">
        <f>IF(ISNA(VLOOKUP(I575,限定アイテム!C:E,3,FALSE)),"",VLOOKUP(I575,限定アイテム!C:E,3,FALSE))</f>
        <v/>
      </c>
      <c r="L575" s="123"/>
      <c r="M575" s="123" t="str">
        <f>IF(ISNA(VLOOKUP(I575,'10.0625'!G:G,1,FALSE)),"●NG●",I575)</f>
        <v>住吉・佐土原</v>
      </c>
    </row>
    <row r="576" spans="1:13" outlineLevel="1">
      <c r="A576" s="119">
        <v>575</v>
      </c>
      <c r="B576" s="120" t="s">
        <v>2085</v>
      </c>
      <c r="C576" s="120"/>
      <c r="D576" s="120"/>
      <c r="E576" s="120"/>
      <c r="F576" s="123">
        <v>58</v>
      </c>
      <c r="G576" s="123" t="s">
        <v>531</v>
      </c>
      <c r="H576" s="123" t="s">
        <v>612</v>
      </c>
      <c r="I576" s="123" t="s">
        <v>588</v>
      </c>
      <c r="J576" s="123"/>
      <c r="K576" s="123" t="str">
        <f>IF(ISNA(VLOOKUP(I576,限定アイテム!C:E,3,FALSE)),"",VLOOKUP(I576,限定アイテム!C:E,3,FALSE))</f>
        <v/>
      </c>
      <c r="L576" s="123"/>
      <c r="M576" s="123" t="str">
        <f>IF(ISNA(VLOOKUP(I576,'10.0625'!G:G,1,FALSE)),"●NG●",I576)</f>
        <v>宮崎</v>
      </c>
    </row>
    <row r="577" spans="1:13" outlineLevel="1">
      <c r="A577" s="119">
        <v>576</v>
      </c>
      <c r="B577" s="120" t="s">
        <v>2085</v>
      </c>
      <c r="C577" s="120"/>
      <c r="D577" s="120"/>
      <c r="E577" s="120"/>
      <c r="F577" s="123">
        <v>59</v>
      </c>
      <c r="G577" s="123" t="s">
        <v>531</v>
      </c>
      <c r="H577" s="123" t="s">
        <v>612</v>
      </c>
      <c r="I577" s="123" t="s">
        <v>589</v>
      </c>
      <c r="J577" s="123"/>
      <c r="K577" s="123" t="str">
        <f>IF(ISNA(VLOOKUP(I577,限定アイテム!C:E,3,FALSE)),"",VLOOKUP(I577,限定アイテム!C:E,3,FALSE))</f>
        <v/>
      </c>
      <c r="L577" s="123"/>
      <c r="M577" s="123" t="str">
        <f>IF(ISNA(VLOOKUP(I577,'10.0625'!G:G,1,FALSE)),"●NG●",I577)</f>
        <v>清武・木花</v>
      </c>
    </row>
    <row r="578" spans="1:13" outlineLevel="1">
      <c r="A578" s="119">
        <v>577</v>
      </c>
      <c r="B578" s="120" t="s">
        <v>2085</v>
      </c>
      <c r="C578" s="120"/>
      <c r="D578" s="120"/>
      <c r="E578" s="120"/>
      <c r="F578" s="123">
        <v>60</v>
      </c>
      <c r="G578" s="123" t="s">
        <v>531</v>
      </c>
      <c r="H578" s="123" t="s">
        <v>612</v>
      </c>
      <c r="I578" s="123" t="s">
        <v>590</v>
      </c>
      <c r="J578" s="123"/>
      <c r="K578" s="123" t="str">
        <f>IF(ISNA(VLOOKUP(I578,限定アイテム!C:E,3,FALSE)),"",VLOOKUP(I578,限定アイテム!C:E,3,FALSE))</f>
        <v/>
      </c>
      <c r="L578" s="123"/>
      <c r="M578" s="123" t="str">
        <f>IF(ISNA(VLOOKUP(I578,'10.0625'!G:G,1,FALSE)),"●NG●",I578)</f>
        <v>えびの・小林</v>
      </c>
    </row>
    <row r="579" spans="1:13" outlineLevel="1">
      <c r="A579" s="119">
        <v>578</v>
      </c>
      <c r="B579" s="120" t="s">
        <v>2085</v>
      </c>
      <c r="C579" s="120"/>
      <c r="D579" s="120"/>
      <c r="E579" s="120"/>
      <c r="F579" s="123">
        <v>61</v>
      </c>
      <c r="G579" s="123" t="s">
        <v>531</v>
      </c>
      <c r="H579" s="123" t="s">
        <v>612</v>
      </c>
      <c r="I579" s="123" t="s">
        <v>591</v>
      </c>
      <c r="J579" s="123"/>
      <c r="K579" s="123" t="str">
        <f>IF(ISNA(VLOOKUP(I579,限定アイテム!C:E,3,FALSE)),"",VLOOKUP(I579,限定アイテム!C:E,3,FALSE))</f>
        <v/>
      </c>
      <c r="L579" s="123"/>
      <c r="M579" s="123" t="str">
        <f>IF(ISNA(VLOOKUP(I579,'10.0625'!G:G,1,FALSE)),"●NG●",I579)</f>
        <v>高岡・田野</v>
      </c>
    </row>
    <row r="580" spans="1:13" outlineLevel="1">
      <c r="A580" s="119">
        <v>579</v>
      </c>
      <c r="B580" s="120" t="s">
        <v>2085</v>
      </c>
      <c r="C580" s="120"/>
      <c r="D580" s="120"/>
      <c r="E580" s="120"/>
      <c r="F580" s="123">
        <v>62</v>
      </c>
      <c r="G580" s="123" t="s">
        <v>531</v>
      </c>
      <c r="H580" s="123" t="s">
        <v>612</v>
      </c>
      <c r="I580" s="123" t="s">
        <v>592</v>
      </c>
      <c r="J580" s="123"/>
      <c r="K580" s="123" t="str">
        <f>IF(ISNA(VLOOKUP(I580,限定アイテム!C:E,3,FALSE)),"",VLOOKUP(I580,限定アイテム!C:E,3,FALSE))</f>
        <v/>
      </c>
      <c r="L580" s="123"/>
      <c r="M580" s="123" t="str">
        <f>IF(ISNA(VLOOKUP(I580,'10.0625'!G:G,1,FALSE)),"●NG●",I580)</f>
        <v>都城</v>
      </c>
    </row>
    <row r="581" spans="1:13" outlineLevel="1">
      <c r="A581" s="119">
        <v>580</v>
      </c>
      <c r="B581" s="120" t="s">
        <v>2085</v>
      </c>
      <c r="C581" s="120"/>
      <c r="D581" s="120"/>
      <c r="E581" s="120"/>
      <c r="F581" s="123">
        <v>63</v>
      </c>
      <c r="G581" s="123" t="s">
        <v>531</v>
      </c>
      <c r="H581" s="123" t="s">
        <v>612</v>
      </c>
      <c r="I581" s="123" t="s">
        <v>593</v>
      </c>
      <c r="J581" s="123"/>
      <c r="K581" s="123" t="str">
        <f>IF(ISNA(VLOOKUP(I581,限定アイテム!C:E,3,FALSE)),"",VLOOKUP(I581,限定アイテム!C:E,3,FALSE))</f>
        <v/>
      </c>
      <c r="L581" s="123"/>
      <c r="M581" s="123" t="str">
        <f>IF(ISNA(VLOOKUP(I581,'10.0625'!G:G,1,FALSE)),"●NG●",I581)</f>
        <v>日南</v>
      </c>
    </row>
    <row r="582" spans="1:13" outlineLevel="1">
      <c r="A582" s="119">
        <v>581</v>
      </c>
      <c r="B582" s="120" t="s">
        <v>2085</v>
      </c>
      <c r="C582" s="120"/>
      <c r="D582" s="120"/>
      <c r="E582" s="120"/>
      <c r="F582" s="123">
        <v>64</v>
      </c>
      <c r="G582" s="123" t="s">
        <v>532</v>
      </c>
      <c r="H582" s="123" t="s">
        <v>613</v>
      </c>
      <c r="I582" s="123" t="s">
        <v>594</v>
      </c>
      <c r="J582" s="123"/>
      <c r="K582" s="123" t="str">
        <f>IF(ISNA(VLOOKUP(I582,限定アイテム!C:E,3,FALSE)),"",VLOOKUP(I582,限定アイテム!C:E,3,FALSE))</f>
        <v/>
      </c>
      <c r="L582" s="123"/>
      <c r="M582" s="123" t="str">
        <f>IF(ISNA(VLOOKUP(I582,'10.0625'!G:G,1,FALSE)),"●NG●",I582)</f>
        <v>霧島</v>
      </c>
    </row>
    <row r="583" spans="1:13" outlineLevel="1">
      <c r="A583" s="119">
        <v>582</v>
      </c>
      <c r="B583" s="120" t="s">
        <v>2085</v>
      </c>
      <c r="C583" s="120"/>
      <c r="D583" s="120"/>
      <c r="E583" s="120"/>
      <c r="F583" s="123">
        <v>65</v>
      </c>
      <c r="G583" s="123" t="s">
        <v>532</v>
      </c>
      <c r="H583" s="123" t="s">
        <v>613</v>
      </c>
      <c r="I583" s="123" t="s">
        <v>595</v>
      </c>
      <c r="J583" s="123"/>
      <c r="K583" s="123" t="str">
        <f>IF(ISNA(VLOOKUP(I583,限定アイテム!C:E,3,FALSE)),"",VLOOKUP(I583,限定アイテム!C:E,3,FALSE))</f>
        <v/>
      </c>
      <c r="L583" s="123"/>
      <c r="M583" s="123" t="str">
        <f>IF(ISNA(VLOOKUP(I583,'10.0625'!G:G,1,FALSE)),"●NG●",I583)</f>
        <v>曽於</v>
      </c>
    </row>
    <row r="584" spans="1:13" outlineLevel="1">
      <c r="A584" s="119">
        <v>583</v>
      </c>
      <c r="B584" s="120" t="s">
        <v>2085</v>
      </c>
      <c r="C584" s="120"/>
      <c r="D584" s="120"/>
      <c r="E584" s="120"/>
      <c r="F584" s="123">
        <v>66</v>
      </c>
      <c r="G584" s="123" t="s">
        <v>532</v>
      </c>
      <c r="H584" s="123" t="s">
        <v>613</v>
      </c>
      <c r="I584" s="123" t="s">
        <v>535</v>
      </c>
      <c r="J584" s="123"/>
      <c r="K584" s="123" t="str">
        <f>IF(ISNA(VLOOKUP(I584,限定アイテム!C:E,3,FALSE)),"",VLOOKUP(I584,限定アイテム!C:E,3,FALSE))</f>
        <v>縄文杉</v>
      </c>
      <c r="L584" s="123"/>
      <c r="M584" s="123" t="str">
        <f>IF(ISNA(VLOOKUP(I584,'10.0625'!G:G,1,FALSE)),"●NG●",I584)</f>
        <v>薩南諸島</v>
      </c>
    </row>
    <row r="585" spans="1:13" outlineLevel="1">
      <c r="A585" s="119">
        <v>584</v>
      </c>
      <c r="B585" s="120" t="s">
        <v>2085</v>
      </c>
      <c r="C585" s="120"/>
      <c r="D585" s="120"/>
      <c r="E585" s="120"/>
      <c r="F585" s="123">
        <v>67</v>
      </c>
      <c r="G585" s="123" t="s">
        <v>532</v>
      </c>
      <c r="H585" s="123" t="s">
        <v>613</v>
      </c>
      <c r="I585" s="123" t="s">
        <v>596</v>
      </c>
      <c r="J585" s="123"/>
      <c r="K585" s="123" t="str">
        <f>IF(ISNA(VLOOKUP(I585,限定アイテム!C:E,3,FALSE)),"",VLOOKUP(I585,限定アイテム!C:E,3,FALSE))</f>
        <v>桜島</v>
      </c>
      <c r="L585" s="123"/>
      <c r="M585" s="123" t="str">
        <f>IF(ISNA(VLOOKUP(I585,'10.0625'!G:G,1,FALSE)),"●NG●",I585)</f>
        <v>鹿屋</v>
      </c>
    </row>
    <row r="586" spans="1:13" outlineLevel="1">
      <c r="A586" s="119">
        <v>585</v>
      </c>
      <c r="B586" s="120" t="s">
        <v>2085</v>
      </c>
      <c r="C586" s="120"/>
      <c r="D586" s="120"/>
      <c r="E586" s="120"/>
      <c r="F586" s="123">
        <v>68</v>
      </c>
      <c r="G586" s="123" t="s">
        <v>532</v>
      </c>
      <c r="H586" s="123" t="s">
        <v>614</v>
      </c>
      <c r="I586" s="123" t="s">
        <v>597</v>
      </c>
      <c r="J586" s="123"/>
      <c r="K586" s="123" t="str">
        <f>IF(ISNA(VLOOKUP(I586,限定アイテム!C:E,3,FALSE)),"",VLOOKUP(I586,限定アイテム!C:E,3,FALSE))</f>
        <v/>
      </c>
      <c r="L586" s="123"/>
      <c r="M586" s="123" t="str">
        <f>IF(ISNA(VLOOKUP(I586,'10.0625'!G:G,1,FALSE)),"●NG●",I586)</f>
        <v>出水</v>
      </c>
    </row>
    <row r="587" spans="1:13" outlineLevel="1">
      <c r="A587" s="119">
        <v>586</v>
      </c>
      <c r="B587" s="120" t="s">
        <v>2085</v>
      </c>
      <c r="C587" s="120"/>
      <c r="D587" s="120"/>
      <c r="E587" s="120"/>
      <c r="F587" s="123">
        <v>69</v>
      </c>
      <c r="G587" s="123" t="s">
        <v>532</v>
      </c>
      <c r="H587" s="123" t="s">
        <v>614</v>
      </c>
      <c r="I587" s="123" t="s">
        <v>598</v>
      </c>
      <c r="J587" s="123"/>
      <c r="K587" s="123" t="str">
        <f>IF(ISNA(VLOOKUP(I587,限定アイテム!C:E,3,FALSE)),"",VLOOKUP(I587,限定アイテム!C:E,3,FALSE))</f>
        <v/>
      </c>
      <c r="L587" s="123"/>
      <c r="M587" s="123" t="str">
        <f>IF(ISNA(VLOOKUP(I587,'10.0625'!G:G,1,FALSE)),"●NG●",I587)</f>
        <v>川内</v>
      </c>
    </row>
    <row r="588" spans="1:13" outlineLevel="1">
      <c r="A588" s="119">
        <v>587</v>
      </c>
      <c r="B588" s="120" t="s">
        <v>2085</v>
      </c>
      <c r="C588" s="120"/>
      <c r="D588" s="120"/>
      <c r="E588" s="120"/>
      <c r="F588" s="123">
        <v>70</v>
      </c>
      <c r="G588" s="123" t="s">
        <v>532</v>
      </c>
      <c r="H588" s="123" t="s">
        <v>614</v>
      </c>
      <c r="I588" s="123" t="s">
        <v>599</v>
      </c>
      <c r="J588" s="123"/>
      <c r="K588" s="123" t="str">
        <f>IF(ISNA(VLOOKUP(I588,限定アイテム!C:E,3,FALSE)),"",VLOOKUP(I588,限定アイテム!C:E,3,FALSE))</f>
        <v/>
      </c>
      <c r="L588" s="123"/>
      <c r="M588" s="123" t="str">
        <f>IF(ISNA(VLOOKUP(I588,'10.0625'!G:G,1,FALSE)),"●NG●",I588)</f>
        <v>吉野</v>
      </c>
    </row>
    <row r="589" spans="1:13" outlineLevel="1">
      <c r="A589" s="119">
        <v>588</v>
      </c>
      <c r="B589" s="120" t="s">
        <v>2085</v>
      </c>
      <c r="C589" s="120"/>
      <c r="D589" s="120"/>
      <c r="E589" s="120"/>
      <c r="F589" s="123">
        <v>71</v>
      </c>
      <c r="G589" s="123" t="s">
        <v>532</v>
      </c>
      <c r="H589" s="123" t="s">
        <v>614</v>
      </c>
      <c r="I589" s="123" t="s">
        <v>600</v>
      </c>
      <c r="J589" s="123"/>
      <c r="K589" s="123" t="str">
        <f>IF(ISNA(VLOOKUP(I589,限定アイテム!C:E,3,FALSE)),"",VLOOKUP(I589,限定アイテム!C:E,3,FALSE))</f>
        <v/>
      </c>
      <c r="L589" s="123"/>
      <c r="M589" s="123" t="str">
        <f>IF(ISNA(VLOOKUP(I589,'10.0625'!G:G,1,FALSE)),"●NG●",I589)</f>
        <v>伊敷</v>
      </c>
    </row>
    <row r="590" spans="1:13" outlineLevel="1">
      <c r="A590" s="119">
        <v>589</v>
      </c>
      <c r="B590" s="120" t="s">
        <v>2085</v>
      </c>
      <c r="C590" s="120"/>
      <c r="D590" s="120"/>
      <c r="E590" s="120"/>
      <c r="F590" s="123">
        <v>72</v>
      </c>
      <c r="G590" s="123" t="s">
        <v>532</v>
      </c>
      <c r="H590" s="123" t="s">
        <v>614</v>
      </c>
      <c r="I590" s="123" t="s">
        <v>601</v>
      </c>
      <c r="J590" s="123"/>
      <c r="K590" s="123" t="str">
        <f>IF(ISNA(VLOOKUP(I590,限定アイテム!C:E,3,FALSE)),"",VLOOKUP(I590,限定アイテム!C:E,3,FALSE))</f>
        <v/>
      </c>
      <c r="L590" s="123"/>
      <c r="M590" s="123" t="str">
        <f>IF(ISNA(VLOOKUP(I590,'10.0625'!G:G,1,FALSE)),"●NG●",I590)</f>
        <v>鹿児島</v>
      </c>
    </row>
    <row r="591" spans="1:13" outlineLevel="1">
      <c r="A591" s="119">
        <v>590</v>
      </c>
      <c r="B591" s="120" t="s">
        <v>2085</v>
      </c>
      <c r="C591" s="120"/>
      <c r="D591" s="120"/>
      <c r="E591" s="120"/>
      <c r="F591" s="123">
        <v>73</v>
      </c>
      <c r="G591" s="123" t="s">
        <v>532</v>
      </c>
      <c r="H591" s="123" t="s">
        <v>614</v>
      </c>
      <c r="I591" s="123" t="s">
        <v>602</v>
      </c>
      <c r="J591" s="123"/>
      <c r="K591" s="123" t="str">
        <f>IF(ISNA(VLOOKUP(I591,限定アイテム!C:E,3,FALSE)),"",VLOOKUP(I591,限定アイテム!C:E,3,FALSE))</f>
        <v/>
      </c>
      <c r="L591" s="123"/>
      <c r="M591" s="123" t="str">
        <f>IF(ISNA(VLOOKUP(I591,'10.0625'!G:G,1,FALSE)),"●NG●",I591)</f>
        <v>日置</v>
      </c>
    </row>
    <row r="592" spans="1:13" outlineLevel="1">
      <c r="A592" s="119">
        <v>591</v>
      </c>
      <c r="B592" s="120" t="s">
        <v>2085</v>
      </c>
      <c r="C592" s="120"/>
      <c r="D592" s="120"/>
      <c r="E592" s="120"/>
      <c r="F592" s="123">
        <v>74</v>
      </c>
      <c r="G592" s="123" t="s">
        <v>532</v>
      </c>
      <c r="H592" s="123" t="s">
        <v>614</v>
      </c>
      <c r="I592" s="123" t="s">
        <v>603</v>
      </c>
      <c r="J592" s="123"/>
      <c r="K592" s="123" t="str">
        <f>IF(ISNA(VLOOKUP(I592,限定アイテム!C:E,3,FALSE)),"",VLOOKUP(I592,限定アイテム!C:E,3,FALSE))</f>
        <v/>
      </c>
      <c r="L592" s="123"/>
      <c r="M592" s="123" t="str">
        <f>IF(ISNA(VLOOKUP(I592,'10.0625'!G:G,1,FALSE)),"●NG●",I592)</f>
        <v>谷山</v>
      </c>
    </row>
    <row r="593" spans="1:13" outlineLevel="1">
      <c r="A593" s="119">
        <v>592</v>
      </c>
      <c r="B593" s="121" t="s">
        <v>2085</v>
      </c>
      <c r="C593" s="121"/>
      <c r="D593" s="121"/>
      <c r="E593" s="121"/>
      <c r="F593" s="124">
        <v>75</v>
      </c>
      <c r="G593" s="124" t="s">
        <v>532</v>
      </c>
      <c r="H593" s="124" t="s">
        <v>614</v>
      </c>
      <c r="I593" s="124" t="s">
        <v>857</v>
      </c>
      <c r="J593" s="124"/>
      <c r="K593" s="124" t="str">
        <f>IF(ISNA(VLOOKUP(I593,限定アイテム!C:E,3,FALSE)),"",VLOOKUP(I593,限定アイテム!C:E,3,FALSE))</f>
        <v/>
      </c>
      <c r="L593" s="124"/>
      <c r="M593" s="124" t="str">
        <f>IF(ISNA(VLOOKUP(I593,'10.0625'!G:G,1,FALSE)),"●NG●",I593)</f>
        <v>南さつま・指宿</v>
      </c>
    </row>
    <row r="594" spans="1:13">
      <c r="A594" s="119">
        <v>593</v>
      </c>
      <c r="B594" s="119" t="s">
        <v>2119</v>
      </c>
      <c r="C594" s="119">
        <f>COUNTIF(B:B,B594)</f>
        <v>8</v>
      </c>
      <c r="D594" s="119">
        <f>COUNTIFS(B:B,B594,J:J,"")</f>
        <v>5</v>
      </c>
      <c r="E594" s="119">
        <f>COUNTIFS(B:B,B594,J:J,1)</f>
        <v>3</v>
      </c>
      <c r="F594" s="122">
        <v>1</v>
      </c>
      <c r="G594" s="122" t="s">
        <v>532</v>
      </c>
      <c r="H594" s="122" t="s">
        <v>896</v>
      </c>
      <c r="I594" s="122" t="s">
        <v>858</v>
      </c>
      <c r="J594" s="122">
        <v>1</v>
      </c>
      <c r="K594" s="122" t="str">
        <f>IF(ISNA(VLOOKUP(I594,限定アイテム!C:E,3,FALSE)),"",VLOOKUP(I594,限定アイテム!C:E,3,FALSE))</f>
        <v/>
      </c>
      <c r="L594" s="122"/>
      <c r="M594" s="123" t="str">
        <f>IF(ISNA(VLOOKUP(I594,沖縄案!H:H,1,FALSE)),"●NG●",I594)</f>
        <v>奄美</v>
      </c>
    </row>
    <row r="595" spans="1:13" outlineLevel="1">
      <c r="A595" s="119">
        <v>594</v>
      </c>
      <c r="B595" s="120" t="s">
        <v>896</v>
      </c>
      <c r="C595" s="120"/>
      <c r="D595" s="120"/>
      <c r="E595" s="120"/>
      <c r="F595" s="123">
        <v>2</v>
      </c>
      <c r="G595" s="123" t="s">
        <v>828</v>
      </c>
      <c r="H595" s="123" t="s">
        <v>896</v>
      </c>
      <c r="I595" s="123" t="s">
        <v>1018</v>
      </c>
      <c r="J595" s="123">
        <v>1</v>
      </c>
      <c r="K595" s="123" t="str">
        <f>IF(ISNA(VLOOKUP(I595,限定アイテム!C:E,3,FALSE)),"",VLOOKUP(I595,限定アイテム!C:E,3,FALSE))</f>
        <v/>
      </c>
      <c r="L595" s="123"/>
      <c r="M595" s="123" t="str">
        <f>IF(ISNA(VLOOKUP(I595,沖縄案!H:H,1,FALSE)),"●NG●",I595)</f>
        <v>国頭</v>
      </c>
    </row>
    <row r="596" spans="1:13" outlineLevel="1">
      <c r="A596" s="119">
        <v>595</v>
      </c>
      <c r="B596" s="120" t="s">
        <v>896</v>
      </c>
      <c r="C596" s="120"/>
      <c r="D596" s="120"/>
      <c r="E596" s="120"/>
      <c r="F596" s="123">
        <v>3</v>
      </c>
      <c r="G596" s="123" t="s">
        <v>828</v>
      </c>
      <c r="H596" s="123" t="s">
        <v>896</v>
      </c>
      <c r="I596" s="123" t="s">
        <v>1019</v>
      </c>
      <c r="J596" s="123"/>
      <c r="K596" s="123" t="str">
        <f>IF(ISNA(VLOOKUP(I596,限定アイテム!C:E,3,FALSE)),"",VLOOKUP(I596,限定アイテム!C:E,3,FALSE))</f>
        <v>マンタ</v>
      </c>
      <c r="L596" s="123"/>
      <c r="M596" s="123" t="str">
        <f>IF(ISNA(VLOOKUP(I596,沖縄案!H:H,1,FALSE)),"●NG●",I596)</f>
        <v>名護・今帰仁</v>
      </c>
    </row>
    <row r="597" spans="1:13" outlineLevel="1">
      <c r="A597" s="119">
        <v>596</v>
      </c>
      <c r="B597" s="120" t="s">
        <v>896</v>
      </c>
      <c r="C597" s="120"/>
      <c r="D597" s="120"/>
      <c r="E597" s="120"/>
      <c r="F597" s="123">
        <v>4</v>
      </c>
      <c r="G597" s="123" t="s">
        <v>828</v>
      </c>
      <c r="H597" s="123" t="s">
        <v>896</v>
      </c>
      <c r="I597" s="123" t="s">
        <v>2486</v>
      </c>
      <c r="J597" s="123"/>
      <c r="K597" s="123" t="str">
        <f>IF(ISNA(VLOOKUP(I597,限定アイテム!C:E,3,FALSE)),"",VLOOKUP(I597,限定アイテム!C:E,3,FALSE))</f>
        <v>シーサー</v>
      </c>
      <c r="L597" s="123"/>
      <c r="M597" s="123" t="str">
        <f>IF(ISNA(VLOOKUP(I597,沖縄案!H:H,1,FALSE)),"●NG●",I597)</f>
        <v>沖縄・浦添</v>
      </c>
    </row>
    <row r="598" spans="1:13" outlineLevel="1">
      <c r="A598" s="119">
        <v>597</v>
      </c>
      <c r="B598" s="120" t="s">
        <v>896</v>
      </c>
      <c r="C598" s="120"/>
      <c r="D598" s="120"/>
      <c r="E598" s="120"/>
      <c r="F598" s="123">
        <v>5</v>
      </c>
      <c r="G598" s="123" t="s">
        <v>828</v>
      </c>
      <c r="H598" s="123" t="s">
        <v>896</v>
      </c>
      <c r="I598" s="123" t="s">
        <v>1021</v>
      </c>
      <c r="J598" s="123"/>
      <c r="K598" s="123" t="str">
        <f>IF(ISNA(VLOOKUP(I598,限定アイテム!C:E,3,FALSE)),"",VLOOKUP(I598,限定アイテム!C:E,3,FALSE))</f>
        <v/>
      </c>
      <c r="L598" s="123"/>
      <c r="M598" s="123" t="str">
        <f>IF(ISNA(VLOOKUP(I598,沖縄案!H:H,1,FALSE)),"●NG●",I598)</f>
        <v>首里</v>
      </c>
    </row>
    <row r="599" spans="1:13" outlineLevel="1">
      <c r="A599" s="119">
        <v>598</v>
      </c>
      <c r="B599" s="120" t="s">
        <v>896</v>
      </c>
      <c r="C599" s="120"/>
      <c r="D599" s="120"/>
      <c r="E599" s="120"/>
      <c r="F599" s="123">
        <v>6</v>
      </c>
      <c r="G599" s="123" t="s">
        <v>828</v>
      </c>
      <c r="H599" s="123" t="s">
        <v>896</v>
      </c>
      <c r="I599" s="123" t="s">
        <v>1022</v>
      </c>
      <c r="J599" s="123"/>
      <c r="K599" s="123" t="str">
        <f>IF(ISNA(VLOOKUP(I599,限定アイテム!C:E,3,FALSE)),"",VLOOKUP(I599,限定アイテム!C:E,3,FALSE))</f>
        <v/>
      </c>
      <c r="L599" s="123"/>
      <c r="M599" s="123" t="str">
        <f>IF(ISNA(VLOOKUP(I599,沖縄案!H:H,1,FALSE)),"●NG●",I599)</f>
        <v>那覇</v>
      </c>
    </row>
    <row r="600" spans="1:13" outlineLevel="1">
      <c r="A600" s="119">
        <v>599</v>
      </c>
      <c r="B600" s="120" t="s">
        <v>896</v>
      </c>
      <c r="C600" s="120"/>
      <c r="D600" s="120"/>
      <c r="E600" s="120"/>
      <c r="F600" s="123">
        <v>7</v>
      </c>
      <c r="G600" s="123" t="s">
        <v>828</v>
      </c>
      <c r="H600" s="123" t="s">
        <v>896</v>
      </c>
      <c r="I600" s="123" t="s">
        <v>1023</v>
      </c>
      <c r="J600" s="123"/>
      <c r="K600" s="123" t="str">
        <f>IF(ISNA(VLOOKUP(I600,限定アイテム!C:E,3,FALSE)),"",VLOOKUP(I600,限定アイテム!C:E,3,FALSE))</f>
        <v/>
      </c>
      <c r="L600" s="123"/>
      <c r="M600" s="123" t="str">
        <f>IF(ISNA(VLOOKUP(I600,沖縄案!H:H,1,FALSE)),"●NG●",I600)</f>
        <v>豊見城・糸満</v>
      </c>
    </row>
    <row r="601" spans="1:13" outlineLevel="1">
      <c r="A601" s="119">
        <v>600</v>
      </c>
      <c r="B601" s="121" t="s">
        <v>896</v>
      </c>
      <c r="C601" s="121"/>
      <c r="D601" s="121"/>
      <c r="E601" s="121"/>
      <c r="F601" s="124">
        <v>8</v>
      </c>
      <c r="G601" s="124" t="s">
        <v>828</v>
      </c>
      <c r="H601" s="124" t="s">
        <v>896</v>
      </c>
      <c r="I601" s="124" t="s">
        <v>859</v>
      </c>
      <c r="J601" s="124">
        <v>1</v>
      </c>
      <c r="K601" s="124" t="str">
        <f>IF(ISNA(VLOOKUP(I601,限定アイテム!C:E,3,FALSE)),"",VLOOKUP(I601,限定アイテム!C:E,3,FALSE))</f>
        <v>珊瑚礁</v>
      </c>
      <c r="L601" s="124"/>
      <c r="M601" s="123" t="str">
        <f>IF(ISNA(VLOOKUP(I601,沖縄案!H:H,1,FALSE)),"●NG●",I601)</f>
        <v>宮古・石垣・八重山</v>
      </c>
    </row>
    <row r="602" spans="1:13">
      <c r="A602" s="9">
        <v>601</v>
      </c>
      <c r="B602" s="9" t="s">
        <v>861</v>
      </c>
      <c r="C602" s="119">
        <f>COUNTIF(B:B,B602)</f>
        <v>1</v>
      </c>
      <c r="D602" s="119">
        <f>COUNTIFS(B:B,B602,J:J,"")</f>
        <v>0</v>
      </c>
      <c r="E602" s="119">
        <f>COUNTIFS(B:B,B602,J:J,1)</f>
        <v>1</v>
      </c>
      <c r="F602" s="9">
        <v>1</v>
      </c>
      <c r="G602" s="9" t="s">
        <v>1379</v>
      </c>
      <c r="H602" s="9" t="s">
        <v>897</v>
      </c>
      <c r="I602" s="9" t="s">
        <v>860</v>
      </c>
      <c r="J602" s="9">
        <v>1</v>
      </c>
      <c r="K602" s="9" t="str">
        <f>IF(ISNA(VLOOKUP(I602,限定アイテム!C:E,3,FALSE)),"",VLOOKUP(I602,限定アイテム!C:E,3,FALSE))</f>
        <v/>
      </c>
      <c r="L602" s="9"/>
      <c r="M602" s="9"/>
    </row>
    <row r="603" spans="1:13">
      <c r="B603" s="302" t="s">
        <v>2120</v>
      </c>
      <c r="C603" s="300">
        <f>SUM(C1:C602)</f>
        <v>601</v>
      </c>
      <c r="D603" s="300">
        <f>SUM(D1:D602)</f>
        <v>596</v>
      </c>
      <c r="E603" s="300">
        <f>SUM(E1:E602)</f>
        <v>5</v>
      </c>
    </row>
    <row r="625" ht="13.5" customHeight="1"/>
    <row r="626" ht="13.5" customHeight="1"/>
    <row r="632" ht="13.5" customHeight="1"/>
    <row r="633" ht="13.5" customHeight="1"/>
  </sheetData>
  <phoneticPr fontId="3"/>
  <conditionalFormatting sqref="A602:K602 F2:K601 L2:M602">
    <cfRule type="expression" dxfId="26" priority="75" stopIfTrue="1">
      <formula>$J2&lt;&gt;1</formula>
    </cfRule>
  </conditionalFormatting>
  <conditionalFormatting sqref="A2:E28">
    <cfRule type="expression" dxfId="25" priority="76" stopIfTrue="1">
      <formula>IF(COUNTA($J$2:$J$28),FALSE,TRUE)</formula>
    </cfRule>
  </conditionalFormatting>
  <conditionalFormatting sqref="A29:E100 B101:E101">
    <cfRule type="expression" dxfId="24" priority="77" stopIfTrue="1">
      <formula>IF(COUNTA($J$29:$J$100),FALSE,TRUE)</formula>
    </cfRule>
  </conditionalFormatting>
  <conditionalFormatting sqref="A101:A237 B102:E237">
    <cfRule type="expression" dxfId="23" priority="78" stopIfTrue="1">
      <formula>IF(COUNTA($J$101:$J$237),FALSE,TRUE)</formula>
    </cfRule>
  </conditionalFormatting>
  <conditionalFormatting sqref="A238:E290">
    <cfRule type="expression" dxfId="22" priority="79">
      <formula>IF(COUNTA($J$238:$J$290),FALSE,TRUE)</formula>
    </cfRule>
  </conditionalFormatting>
  <conditionalFormatting sqref="A291:E322">
    <cfRule type="expression" dxfId="21" priority="80" stopIfTrue="1">
      <formula>IF(COUNTA($J$291:$J$322),FALSE,TRUE)</formula>
    </cfRule>
  </conditionalFormatting>
  <conditionalFormatting sqref="A323:E360">
    <cfRule type="expression" dxfId="20" priority="81" stopIfTrue="1">
      <formula>IF(COUNTA($J$323:$J$360),FALSE,TRUE)</formula>
    </cfRule>
  </conditionalFormatting>
  <conditionalFormatting sqref="A361:E410">
    <cfRule type="expression" dxfId="19" priority="82" stopIfTrue="1">
      <formula>IF(COUNTA($J$361:$J$410),FALSE,TRUE)</formula>
    </cfRule>
  </conditionalFormatting>
  <conditionalFormatting sqref="A411:E429">
    <cfRule type="expression" dxfId="18" priority="83" stopIfTrue="1">
      <formula>IF(COUNTA($J$411:$J$429),FALSE,TRUE)</formula>
    </cfRule>
  </conditionalFormatting>
  <conditionalFormatting sqref="A430:E473">
    <cfRule type="expression" dxfId="17" priority="84" stopIfTrue="1">
      <formula>IF(COUNTA($J$430:$J$473),FALSE,TRUE)</formula>
    </cfRule>
  </conditionalFormatting>
  <conditionalFormatting sqref="A474:E518">
    <cfRule type="expression" dxfId="16" priority="85" stopIfTrue="1">
      <formula>IF(COUNTA($J$474:$J$518),FALSE,TRUE)</formula>
    </cfRule>
  </conditionalFormatting>
  <conditionalFormatting sqref="A519:E593">
    <cfRule type="expression" dxfId="15" priority="86" stopIfTrue="1">
      <formula>IF(COUNTA($J$519:$J$593),FALSE,TRUE)</formula>
    </cfRule>
  </conditionalFormatting>
  <conditionalFormatting sqref="A594:E601 B603">
    <cfRule type="expression" dxfId="14" priority="87" stopIfTrue="1">
      <formula>IF(COUNTA($J$594:$J$600),FALSE,TRUE)</formula>
    </cfRule>
  </conditionalFormatting>
  <conditionalFormatting sqref="C30:D30">
    <cfRule type="expression" dxfId="13" priority="72" stopIfTrue="1">
      <formula>IF(COUNTA($J$2:$J$28),FALSE,TRUE)</formula>
    </cfRule>
  </conditionalFormatting>
  <conditionalFormatting sqref="C474:D474">
    <cfRule type="expression" dxfId="12" priority="64" stopIfTrue="1">
      <formula>IF(COUNTA($J$2:$J$28),FALSE,TRUE)</formula>
    </cfRule>
  </conditionalFormatting>
  <conditionalFormatting sqref="C602:D602">
    <cfRule type="expression" dxfId="11" priority="61" stopIfTrue="1">
      <formula>IF(COUNTA($J$2:$J$28),FALSE,TRUE)</formula>
    </cfRule>
  </conditionalFormatting>
  <conditionalFormatting sqref="E474">
    <cfRule type="expression" dxfId="10" priority="52" stopIfTrue="1">
      <formula>IF(COUNTA($J$2:$J$28),FALSE,TRUE)</formula>
    </cfRule>
  </conditionalFormatting>
  <conditionalFormatting sqref="E602">
    <cfRule type="expression" dxfId="9" priority="49" stopIfTrue="1">
      <formula>IF(COUNTA($J$2:$J$28),FALSE,TRUE)</formula>
    </cfRule>
  </conditionalFormatting>
  <conditionalFormatting sqref="D474">
    <cfRule type="expression" dxfId="8" priority="40" stopIfTrue="1">
      <formula>IF(COUNTA($J$2:$J$28),FALSE,TRUE)</formula>
    </cfRule>
  </conditionalFormatting>
  <conditionalFormatting sqref="D602">
    <cfRule type="expression" dxfId="7" priority="37" stopIfTrue="1">
      <formula>IF(COUNTA($J$2:$J$28),FALSE,TRUE)</formula>
    </cfRule>
  </conditionalFormatting>
  <conditionalFormatting sqref="C474">
    <cfRule type="expression" dxfId="6" priority="28" stopIfTrue="1">
      <formula>IF(COUNTA($J$2:$J$28),FALSE,TRUE)</formula>
    </cfRule>
  </conditionalFormatting>
  <conditionalFormatting sqref="C602">
    <cfRule type="expression" dxfId="5" priority="25" stopIfTrue="1">
      <formula>IF(COUNTA($J$2:$J$28),FALSE,TRUE)</formula>
    </cfRule>
  </conditionalFormatting>
  <conditionalFormatting sqref="D474">
    <cfRule type="expression" dxfId="4" priority="16" stopIfTrue="1">
      <formula>IF(COUNTA($J$2:$J$28),FALSE,TRUE)</formula>
    </cfRule>
  </conditionalFormatting>
  <conditionalFormatting sqref="D602">
    <cfRule type="expression" dxfId="3" priority="13" stopIfTrue="1">
      <formula>IF(COUNTA($J$2:$J$28),FALSE,TRUE)</formula>
    </cfRule>
  </conditionalFormatting>
  <conditionalFormatting sqref="E474">
    <cfRule type="expression" dxfId="2" priority="4" stopIfTrue="1">
      <formula>IF(COUNTA($J$2:$J$28),FALSE,TRUE)</formula>
    </cfRule>
  </conditionalFormatting>
  <conditionalFormatting sqref="E602">
    <cfRule type="expression" dxfId="1" priority="1" stopIfTrue="1">
      <formula>IF(COUNTA($J$2:$J$28),FALSE,TRUE)</formula>
    </cfRule>
  </conditionalFormatting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tabColor theme="0" tint="-0.249977111117893"/>
  </sheetPr>
  <dimension ref="B1:N89"/>
  <sheetViews>
    <sheetView view="pageBreakPreview" zoomScale="70" zoomScaleNormal="85" zoomScaleSheetLayoutView="70" workbookViewId="0">
      <selection activeCell="D65" sqref="D65"/>
    </sheetView>
  </sheetViews>
  <sheetFormatPr defaultRowHeight="13.5"/>
  <cols>
    <col min="2" max="2" width="12.25" bestFit="1" customWidth="1"/>
    <col min="3" max="3" width="17.75" bestFit="1" customWidth="1"/>
    <col min="4" max="4" width="36.875" bestFit="1" customWidth="1"/>
    <col min="5" max="5" width="5.875" bestFit="1" customWidth="1"/>
    <col min="6" max="6" width="9" customWidth="1"/>
    <col min="7" max="7" width="9" bestFit="1" customWidth="1"/>
    <col min="8" max="8" width="14.125" bestFit="1" customWidth="1"/>
    <col min="9" max="9" width="13" bestFit="1" customWidth="1"/>
    <col min="10" max="10" width="12.125" bestFit="1" customWidth="1"/>
    <col min="11" max="11" width="28.625" bestFit="1" customWidth="1"/>
    <col min="12" max="12" width="8" style="259" bestFit="1" customWidth="1"/>
    <col min="14" max="14" width="9.25" bestFit="1" customWidth="1"/>
  </cols>
  <sheetData>
    <row r="1" spans="2:14" ht="14.25" thickBot="1"/>
    <row r="2" spans="2:14">
      <c r="B2" s="85" t="s">
        <v>777</v>
      </c>
      <c r="C2" s="86" t="s">
        <v>694</v>
      </c>
      <c r="D2" s="86" t="s">
        <v>143</v>
      </c>
      <c r="E2" s="86" t="s">
        <v>695</v>
      </c>
      <c r="F2" s="86" t="s">
        <v>2178</v>
      </c>
      <c r="G2" s="86" t="s">
        <v>2170</v>
      </c>
      <c r="H2" s="86" t="s">
        <v>696</v>
      </c>
      <c r="I2" s="315" t="s">
        <v>150</v>
      </c>
      <c r="J2" s="372" t="s">
        <v>2094</v>
      </c>
      <c r="K2" s="86" t="s">
        <v>1514</v>
      </c>
      <c r="L2" s="361" t="s">
        <v>1858</v>
      </c>
    </row>
    <row r="3" spans="2:14">
      <c r="B3" s="317">
        <v>40438</v>
      </c>
      <c r="C3" s="11" t="s">
        <v>2329</v>
      </c>
      <c r="D3" s="11"/>
      <c r="E3" s="13">
        <v>0.34583333333333338</v>
      </c>
      <c r="F3" s="13"/>
      <c r="G3" s="13"/>
      <c r="H3" s="11"/>
      <c r="I3" s="11"/>
      <c r="J3" s="11" t="str">
        <f>IF(ISNA(VLOOKUP(H3,限定アイテム!C:E,3,FALSE)),"",VLOOKUP(H3,限定アイテム!C:E,3,FALSE))</f>
        <v/>
      </c>
      <c r="K3" s="11"/>
      <c r="L3" s="362"/>
    </row>
    <row r="4" spans="2:14">
      <c r="B4" s="90"/>
      <c r="C4" s="14"/>
      <c r="D4" s="14" t="s">
        <v>2330</v>
      </c>
      <c r="E4" s="14"/>
      <c r="F4" s="14"/>
      <c r="G4" s="14"/>
      <c r="H4" s="14"/>
      <c r="I4" s="14"/>
      <c r="J4" s="14" t="str">
        <f>IF(ISNA(VLOOKUP(H4,限定アイテム!C:E,3,FALSE)),"",VLOOKUP(H4,限定アイテム!C:E,3,FALSE))</f>
        <v/>
      </c>
      <c r="K4" s="14"/>
      <c r="L4" s="363"/>
    </row>
    <row r="5" spans="2:14">
      <c r="B5" s="90"/>
      <c r="C5" s="18" t="s">
        <v>1370</v>
      </c>
      <c r="D5" s="17"/>
      <c r="E5" s="79">
        <v>0.3743055555555555</v>
      </c>
      <c r="F5" s="79"/>
      <c r="G5" s="79"/>
      <c r="H5" s="17"/>
      <c r="I5" s="17"/>
      <c r="J5" s="17" t="str">
        <f>IF(ISNA(VLOOKUP(H5,限定アイテム!C:E,3,FALSE)),"",VLOOKUP(H5,限定アイテム!C:E,3,FALSE))</f>
        <v/>
      </c>
      <c r="K5" s="17"/>
      <c r="L5" s="364"/>
    </row>
    <row r="6" spans="2:14">
      <c r="B6" s="90"/>
      <c r="C6" s="11" t="str">
        <f>C5</f>
        <v>羽田空港</v>
      </c>
      <c r="D6" s="129"/>
      <c r="E6" s="130">
        <v>0.40625</v>
      </c>
      <c r="F6" s="130"/>
      <c r="G6" s="130"/>
      <c r="H6" s="129"/>
      <c r="I6" s="129"/>
      <c r="J6" s="129" t="str">
        <f>IF(ISNA(VLOOKUP(H6,限定アイテム!C:E,3,FALSE)),"",VLOOKUP(H6,限定アイテム!C:E,3,FALSE))</f>
        <v/>
      </c>
      <c r="K6" s="129"/>
      <c r="L6" s="365">
        <v>35000</v>
      </c>
    </row>
    <row r="7" spans="2:14">
      <c r="B7" s="90"/>
      <c r="C7" s="14"/>
      <c r="D7" s="14" t="s">
        <v>2143</v>
      </c>
      <c r="E7" s="132"/>
      <c r="F7" s="248">
        <f>E8-E6</f>
        <v>7.6388888888888895E-2</v>
      </c>
      <c r="G7" s="248"/>
      <c r="H7" s="265" t="s">
        <v>2171</v>
      </c>
      <c r="I7" s="14" t="s">
        <v>2142</v>
      </c>
      <c r="J7" s="14" t="str">
        <f>IF(ISNA(VLOOKUP(H7,限定アイテム!C:E,3,FALSE)),"",VLOOKUP(H7,限定アイテム!C:E,3,FALSE))</f>
        <v>大ダコ</v>
      </c>
      <c r="K7" s="14"/>
      <c r="L7" s="363"/>
    </row>
    <row r="8" spans="2:14">
      <c r="B8" s="90"/>
      <c r="C8" s="17" t="s">
        <v>2142</v>
      </c>
      <c r="D8" s="17"/>
      <c r="E8" s="79">
        <v>0.4826388888888889</v>
      </c>
      <c r="F8" s="79"/>
      <c r="G8" s="79">
        <f>E9-E8</f>
        <v>6.9444444444444198E-3</v>
      </c>
      <c r="H8" s="17"/>
      <c r="I8" s="17"/>
      <c r="J8" s="17" t="str">
        <f>IF(ISNA(VLOOKUP(H8,限定アイテム!C:E,3,FALSE)),"",VLOOKUP(H8,限定アイテム!C:E,3,FALSE))</f>
        <v/>
      </c>
      <c r="K8" s="17"/>
      <c r="L8" s="364"/>
      <c r="N8" s="373"/>
    </row>
    <row r="9" spans="2:14">
      <c r="B9" s="90"/>
      <c r="C9" s="11" t="str">
        <f>C8</f>
        <v>稚内空港</v>
      </c>
      <c r="D9" s="129"/>
      <c r="E9" s="130">
        <v>0.48958333333333331</v>
      </c>
      <c r="F9" s="130"/>
      <c r="G9" s="130"/>
      <c r="H9" s="129"/>
      <c r="I9" s="129"/>
      <c r="J9" s="129" t="str">
        <f>IF(ISNA(VLOOKUP(H9,限定アイテム!C:E,3,FALSE)),"",VLOOKUP(H9,限定アイテム!C:E,3,FALSE))</f>
        <v/>
      </c>
      <c r="K9" s="129"/>
      <c r="L9" s="365">
        <v>590</v>
      </c>
    </row>
    <row r="10" spans="2:14">
      <c r="B10" s="90"/>
      <c r="C10" s="126"/>
      <c r="D10" s="126" t="s">
        <v>2287</v>
      </c>
      <c r="E10" s="248"/>
      <c r="F10" s="248">
        <f>E11-E9</f>
        <v>2.0833333333333315E-2</v>
      </c>
      <c r="G10" s="248"/>
      <c r="H10" s="309"/>
      <c r="I10" s="126"/>
      <c r="J10" s="126" t="str">
        <f>IF(ISNA(VLOOKUP(H10,限定アイテム!C:E,3,FALSE)),"",VLOOKUP(H10,限定アイテム!C:E,3,FALSE))</f>
        <v/>
      </c>
      <c r="K10" s="309"/>
      <c r="L10" s="366"/>
    </row>
    <row r="11" spans="2:14">
      <c r="B11" s="90"/>
      <c r="C11" s="17" t="s">
        <v>2266</v>
      </c>
      <c r="D11" s="17"/>
      <c r="E11" s="79">
        <v>0.51041666666666663</v>
      </c>
      <c r="F11" s="79"/>
      <c r="G11" s="79">
        <f>E12-E11</f>
        <v>6.25E-2</v>
      </c>
      <c r="H11" s="310"/>
      <c r="I11" s="17"/>
      <c r="J11" s="17" t="str">
        <f>IF(ISNA(VLOOKUP(H11,限定アイテム!C:E,3,FALSE)),"",VLOOKUP(H11,限定アイテム!C:E,3,FALSE))</f>
        <v/>
      </c>
      <c r="K11" s="310"/>
      <c r="L11" s="367"/>
      <c r="N11" s="32"/>
    </row>
    <row r="12" spans="2:14">
      <c r="B12" s="90"/>
      <c r="C12" s="11" t="s">
        <v>2267</v>
      </c>
      <c r="D12" s="129"/>
      <c r="E12" s="130">
        <v>0.57291666666666663</v>
      </c>
      <c r="F12" s="130"/>
      <c r="G12" s="130"/>
      <c r="H12" s="129"/>
      <c r="I12" s="129"/>
      <c r="J12" s="129" t="str">
        <f>IF(ISNA(VLOOKUP(H12,限定アイテム!C:E,3,FALSE)),"",VLOOKUP(H12,限定アイテム!C:E,3,FALSE))</f>
        <v/>
      </c>
      <c r="K12" s="129" t="s">
        <v>2286</v>
      </c>
      <c r="L12" s="365">
        <v>25500</v>
      </c>
    </row>
    <row r="13" spans="2:14">
      <c r="B13" s="90"/>
      <c r="C13" s="126"/>
      <c r="D13" s="126" t="s">
        <v>2237</v>
      </c>
      <c r="E13" s="248"/>
      <c r="F13" s="248">
        <f>E16-E12</f>
        <v>0.15833333333333344</v>
      </c>
      <c r="G13" s="248"/>
      <c r="H13" s="309" t="s">
        <v>2175</v>
      </c>
      <c r="I13" s="126" t="s">
        <v>2229</v>
      </c>
      <c r="J13" s="126" t="str">
        <f>IF(ISNA(VLOOKUP(H13,限定アイテム!C:E,3,FALSE)),"",VLOOKUP(H13,限定アイテム!C:E,3,FALSE))</f>
        <v/>
      </c>
      <c r="K13" s="318" t="s">
        <v>2220</v>
      </c>
      <c r="L13" s="366"/>
    </row>
    <row r="14" spans="2:14">
      <c r="B14" s="90"/>
      <c r="C14" s="126"/>
      <c r="D14" s="126"/>
      <c r="E14" s="248"/>
      <c r="F14" s="248"/>
      <c r="G14" s="248"/>
      <c r="H14" s="309" t="s">
        <v>2176</v>
      </c>
      <c r="I14" s="126" t="s">
        <v>2231</v>
      </c>
      <c r="J14" s="126"/>
      <c r="K14" s="309"/>
      <c r="L14" s="366"/>
    </row>
    <row r="15" spans="2:14">
      <c r="B15" s="90"/>
      <c r="C15" s="126"/>
      <c r="D15" s="126"/>
      <c r="E15" s="248"/>
      <c r="F15" s="248"/>
      <c r="G15" s="248"/>
      <c r="H15" s="309" t="s">
        <v>2144</v>
      </c>
      <c r="I15" s="126" t="s">
        <v>2230</v>
      </c>
      <c r="J15" s="126"/>
      <c r="K15" s="309"/>
      <c r="L15" s="366"/>
    </row>
    <row r="16" spans="2:14">
      <c r="B16" s="90"/>
      <c r="C16" s="17" t="s">
        <v>2144</v>
      </c>
      <c r="D16" s="17"/>
      <c r="E16" s="79">
        <v>0.73125000000000007</v>
      </c>
      <c r="F16" s="79"/>
      <c r="G16" s="79">
        <f>E17-E16</f>
        <v>9.0277777777776347E-3</v>
      </c>
      <c r="H16" s="310"/>
      <c r="I16" s="17"/>
      <c r="J16" s="17" t="str">
        <f>IF(ISNA(VLOOKUP(H16,限定アイテム!C:E,3,FALSE)),"",VLOOKUP(H16,限定アイテム!C:E,3,FALSE))</f>
        <v/>
      </c>
      <c r="K16" s="310"/>
      <c r="L16" s="367"/>
    </row>
    <row r="17" spans="2:12">
      <c r="B17" s="90"/>
      <c r="C17" s="11" t="str">
        <f>C16</f>
        <v>旭川</v>
      </c>
      <c r="D17" s="129"/>
      <c r="E17" s="130">
        <v>0.7402777777777777</v>
      </c>
      <c r="F17" s="130"/>
      <c r="G17" s="130"/>
      <c r="H17" s="311"/>
      <c r="I17" s="129"/>
      <c r="J17" s="129" t="str">
        <f>IF(ISNA(VLOOKUP(H17,限定アイテム!C:E,3,FALSE)),"",VLOOKUP(H17,限定アイテム!C:E,3,FALSE))</f>
        <v/>
      </c>
      <c r="K17" s="311"/>
      <c r="L17" s="368"/>
    </row>
    <row r="18" spans="2:12">
      <c r="B18" s="90"/>
      <c r="C18" s="14"/>
      <c r="D18" s="14" t="s">
        <v>2147</v>
      </c>
      <c r="E18" s="132"/>
      <c r="F18" s="248">
        <f t="shared" ref="F18" si="0">E19-E17</f>
        <v>4.1666666666667629E-3</v>
      </c>
      <c r="G18" s="248"/>
      <c r="H18" s="265" t="s">
        <v>2177</v>
      </c>
      <c r="I18" s="14"/>
      <c r="J18" s="14" t="str">
        <f>IF(ISNA(VLOOKUP(H18,限定アイテム!C:E,3,FALSE)),"",VLOOKUP(H18,限定アイテム!C:E,3,FALSE))</f>
        <v/>
      </c>
      <c r="K18" s="265"/>
      <c r="L18" s="369"/>
    </row>
    <row r="19" spans="2:12">
      <c r="B19" s="90"/>
      <c r="C19" s="17" t="s">
        <v>2145</v>
      </c>
      <c r="D19" s="17" t="s">
        <v>2268</v>
      </c>
      <c r="E19" s="79">
        <v>0.74444444444444446</v>
      </c>
      <c r="F19" s="79"/>
      <c r="G19" s="79">
        <f>E20-E19</f>
        <v>1.2500000000000067E-2</v>
      </c>
      <c r="H19" s="310"/>
      <c r="I19" s="17"/>
      <c r="J19" s="17" t="str">
        <f>IF(ISNA(VLOOKUP(H19,限定アイテム!C:E,3,FALSE)),"",VLOOKUP(H19,限定アイテム!C:E,3,FALSE))</f>
        <v/>
      </c>
      <c r="K19" s="374" t="s">
        <v>2333</v>
      </c>
      <c r="L19" s="367"/>
    </row>
    <row r="20" spans="2:12">
      <c r="B20" s="90"/>
      <c r="C20" s="11" t="str">
        <f>C19</f>
        <v>緑が丘</v>
      </c>
      <c r="D20" s="129"/>
      <c r="E20" s="130">
        <v>0.75694444444444453</v>
      </c>
      <c r="F20" s="130"/>
      <c r="G20" s="130"/>
      <c r="H20" s="311"/>
      <c r="I20" s="129"/>
      <c r="J20" s="129" t="str">
        <f>IF(ISNA(VLOOKUP(H20,限定アイテム!C:E,3,FALSE)),"",VLOOKUP(H20,限定アイテム!C:E,3,FALSE))</f>
        <v/>
      </c>
      <c r="K20" s="311"/>
      <c r="L20" s="368"/>
    </row>
    <row r="21" spans="2:12">
      <c r="B21" s="90"/>
      <c r="C21" s="14"/>
      <c r="D21" s="14" t="s">
        <v>2148</v>
      </c>
      <c r="E21" s="132"/>
      <c r="F21" s="248">
        <f t="shared" ref="F21" si="1">E22-E20</f>
        <v>4.8611111111110938E-3</v>
      </c>
      <c r="G21" s="248"/>
      <c r="H21" s="265"/>
      <c r="I21" s="14"/>
      <c r="J21" s="14" t="str">
        <f>IF(ISNA(VLOOKUP(H21,限定アイテム!C:E,3,FALSE)),"",VLOOKUP(H21,限定アイテム!C:E,3,FALSE))</f>
        <v/>
      </c>
      <c r="K21" s="265"/>
      <c r="L21" s="369"/>
    </row>
    <row r="22" spans="2:12">
      <c r="B22" s="90"/>
      <c r="C22" s="17" t="s">
        <v>2144</v>
      </c>
      <c r="D22" s="17"/>
      <c r="E22" s="79">
        <v>0.76180555555555562</v>
      </c>
      <c r="F22" s="79"/>
      <c r="G22" s="79">
        <f>E23-E22</f>
        <v>3.5416666666666541E-2</v>
      </c>
      <c r="H22" s="310"/>
      <c r="I22" s="17"/>
      <c r="J22" s="17" t="str">
        <f>IF(ISNA(VLOOKUP(H22,限定アイテム!C:E,3,FALSE)),"",VLOOKUP(H22,限定アイテム!C:E,3,FALSE))</f>
        <v/>
      </c>
      <c r="K22" s="310"/>
      <c r="L22" s="367"/>
    </row>
    <row r="23" spans="2:12">
      <c r="B23" s="90"/>
      <c r="C23" s="11" t="str">
        <f>C22</f>
        <v>旭川</v>
      </c>
      <c r="D23" s="129"/>
      <c r="E23" s="130">
        <v>0.79722222222222217</v>
      </c>
      <c r="F23" s="130"/>
      <c r="G23" s="130"/>
      <c r="H23" s="129"/>
      <c r="I23" s="129"/>
      <c r="J23" s="129" t="str">
        <f>IF(ISNA(VLOOKUP(H23,限定アイテム!C:E,3,FALSE)),"",VLOOKUP(H23,限定アイテム!C:E,3,FALSE))</f>
        <v/>
      </c>
      <c r="K23" s="129"/>
      <c r="L23" s="365"/>
    </row>
    <row r="24" spans="2:12">
      <c r="B24" s="90"/>
      <c r="C24" s="126"/>
      <c r="D24" s="126" t="s">
        <v>2238</v>
      </c>
      <c r="E24" s="248"/>
      <c r="F24" s="248">
        <f>E26-E23</f>
        <v>0.15972222222222221</v>
      </c>
      <c r="G24" s="248"/>
      <c r="H24" s="309" t="s">
        <v>2181</v>
      </c>
      <c r="I24" s="126" t="s">
        <v>2232</v>
      </c>
      <c r="J24" s="126" t="str">
        <f>IF(ISNA(VLOOKUP(H24,限定アイテム!C:E,3,FALSE)),"",VLOOKUP(H24,限定アイテム!C:E,3,FALSE))</f>
        <v/>
      </c>
      <c r="K24" s="318" t="s">
        <v>2220</v>
      </c>
      <c r="L24" s="366"/>
    </row>
    <row r="25" spans="2:12">
      <c r="B25" s="90"/>
      <c r="C25" s="126"/>
      <c r="D25" s="126"/>
      <c r="E25" s="248"/>
      <c r="F25" s="248"/>
      <c r="G25" s="248"/>
      <c r="H25" s="309" t="s">
        <v>2218</v>
      </c>
      <c r="I25" s="126" t="s">
        <v>2233</v>
      </c>
      <c r="J25" s="126"/>
      <c r="K25" s="309"/>
      <c r="L25" s="366"/>
    </row>
    <row r="26" spans="2:12" ht="14.25" thickBot="1">
      <c r="B26" s="90"/>
      <c r="C26" s="17" t="s">
        <v>2146</v>
      </c>
      <c r="D26" s="17"/>
      <c r="E26" s="79">
        <v>0.95694444444444438</v>
      </c>
      <c r="F26" s="79"/>
      <c r="G26" s="79"/>
      <c r="H26" s="310"/>
      <c r="I26" s="17"/>
      <c r="J26" s="17" t="str">
        <f>IF(ISNA(VLOOKUP(H26,限定アイテム!C:E,3,FALSE)),"",VLOOKUP(H26,限定アイテム!C:E,3,FALSE))</f>
        <v/>
      </c>
      <c r="K26" s="310" t="s">
        <v>2279</v>
      </c>
      <c r="L26" s="367">
        <v>3990</v>
      </c>
    </row>
    <row r="27" spans="2:12">
      <c r="B27" s="85" t="s">
        <v>777</v>
      </c>
      <c r="C27" s="86" t="s">
        <v>694</v>
      </c>
      <c r="D27" s="86" t="s">
        <v>143</v>
      </c>
      <c r="E27" s="86" t="s">
        <v>695</v>
      </c>
      <c r="F27" s="86" t="s">
        <v>2178</v>
      </c>
      <c r="G27" s="86" t="s">
        <v>2170</v>
      </c>
      <c r="H27" s="86" t="s">
        <v>696</v>
      </c>
      <c r="I27" s="315" t="s">
        <v>150</v>
      </c>
      <c r="J27" s="285" t="s">
        <v>2094</v>
      </c>
      <c r="K27" s="86" t="s">
        <v>1514</v>
      </c>
      <c r="L27" s="361" t="s">
        <v>1858</v>
      </c>
    </row>
    <row r="28" spans="2:12">
      <c r="B28" s="317">
        <v>40439</v>
      </c>
      <c r="C28" s="11" t="str">
        <f>C26</f>
        <v>網走</v>
      </c>
      <c r="D28" s="129"/>
      <c r="E28" s="130">
        <v>0.27847222222222223</v>
      </c>
      <c r="F28" s="130"/>
      <c r="G28" s="130"/>
      <c r="H28" s="129"/>
      <c r="I28" s="129"/>
      <c r="J28" s="129" t="str">
        <f>IF(ISNA(VLOOKUP(H28,限定アイテム!C:E,3,FALSE)),"",VLOOKUP(H28,限定アイテム!C:E,3,FALSE))</f>
        <v/>
      </c>
      <c r="K28" s="129"/>
      <c r="L28" s="365"/>
    </row>
    <row r="29" spans="2:12">
      <c r="B29" s="90"/>
      <c r="C29" s="126"/>
      <c r="D29" s="129" t="s">
        <v>2221</v>
      </c>
      <c r="E29" s="248"/>
      <c r="F29" s="248">
        <f t="shared" ref="F29" si="2">E30-E28</f>
        <v>0.14305555555555555</v>
      </c>
      <c r="G29" s="248"/>
      <c r="H29" s="126" t="s">
        <v>2149</v>
      </c>
      <c r="I29" s="126" t="s">
        <v>2234</v>
      </c>
      <c r="J29" s="126" t="str">
        <f>IF(ISNA(VLOOKUP(H29,限定アイテム!C:E,3,FALSE)),"",VLOOKUP(H29,限定アイテム!C:E,3,FALSE))</f>
        <v>クッシー</v>
      </c>
      <c r="K29" s="126"/>
      <c r="L29" s="365"/>
    </row>
    <row r="30" spans="2:12">
      <c r="B30" s="90"/>
      <c r="C30" s="17" t="s">
        <v>2149</v>
      </c>
      <c r="D30" s="17"/>
      <c r="E30" s="79">
        <v>0.42152777777777778</v>
      </c>
      <c r="F30" s="79"/>
      <c r="G30" s="79">
        <f t="shared" ref="G30" si="3">E31-E30</f>
        <v>3.7500000000000033E-2</v>
      </c>
      <c r="H30" s="17"/>
      <c r="I30" s="17"/>
      <c r="J30" s="17" t="str">
        <f>IF(ISNA(VLOOKUP(H30,限定アイテム!C:E,3,FALSE)),"",VLOOKUP(H30,限定アイテム!C:E,3,FALSE))</f>
        <v/>
      </c>
      <c r="K30" s="17"/>
      <c r="L30" s="364"/>
    </row>
    <row r="31" spans="2:12">
      <c r="B31" s="90"/>
      <c r="C31" s="11" t="str">
        <f>C30</f>
        <v>釧路</v>
      </c>
      <c r="D31" s="129"/>
      <c r="E31" s="130">
        <v>0.45902777777777781</v>
      </c>
      <c r="F31" s="130"/>
      <c r="G31" s="130"/>
      <c r="H31" s="129"/>
      <c r="I31" s="129"/>
      <c r="J31" s="129" t="str">
        <f>IF(ISNA(VLOOKUP(H31,限定アイテム!C:E,3,FALSE)),"",VLOOKUP(H31,限定アイテム!C:E,3,FALSE))</f>
        <v/>
      </c>
      <c r="K31" s="129"/>
      <c r="L31" s="365"/>
    </row>
    <row r="32" spans="2:12">
      <c r="B32" s="90"/>
      <c r="C32" s="14"/>
      <c r="D32" s="14" t="s">
        <v>2151</v>
      </c>
      <c r="E32" s="132"/>
      <c r="F32" s="248">
        <f t="shared" ref="F32" si="4">E33-E31</f>
        <v>5.9722222222222121E-2</v>
      </c>
      <c r="G32" s="248"/>
      <c r="H32" s="265" t="s">
        <v>2179</v>
      </c>
      <c r="I32" s="14" t="s">
        <v>2235</v>
      </c>
      <c r="J32" s="14" t="str">
        <f>IF(ISNA(VLOOKUP(H32,限定アイテム!C:E,3,FALSE)),"",VLOOKUP(H32,限定アイテム!C:E,3,FALSE))</f>
        <v>エゾシカ</v>
      </c>
      <c r="K32" s="14"/>
      <c r="L32" s="363"/>
    </row>
    <row r="33" spans="2:12">
      <c r="B33" s="90"/>
      <c r="C33" s="17" t="s">
        <v>2150</v>
      </c>
      <c r="D33" s="17"/>
      <c r="E33" s="79">
        <v>0.51874999999999993</v>
      </c>
      <c r="F33" s="79"/>
      <c r="G33" s="79">
        <f t="shared" ref="G33" si="5">E34-E33</f>
        <v>3.3333333333333437E-2</v>
      </c>
      <c r="H33" s="17"/>
      <c r="I33" s="17"/>
      <c r="J33" s="17" t="str">
        <f>IF(ISNA(VLOOKUP(H33,限定アイテム!C:E,3,FALSE)),"",VLOOKUP(H33,限定アイテム!C:E,3,FALSE))</f>
        <v/>
      </c>
      <c r="K33" s="17"/>
      <c r="L33" s="364"/>
    </row>
    <row r="34" spans="2:12">
      <c r="B34" s="90"/>
      <c r="C34" s="11" t="str">
        <f>C33</f>
        <v>厚床</v>
      </c>
      <c r="D34" s="129"/>
      <c r="E34" s="130">
        <v>0.55208333333333337</v>
      </c>
      <c r="F34" s="130"/>
      <c r="G34" s="130"/>
      <c r="H34" s="129"/>
      <c r="I34" s="129"/>
      <c r="J34" s="129" t="str">
        <f>IF(ISNA(VLOOKUP(H34,限定アイテム!C:E,3,FALSE)),"",VLOOKUP(H34,限定アイテム!C:E,3,FALSE))</f>
        <v/>
      </c>
      <c r="K34" s="129"/>
      <c r="L34" s="365"/>
    </row>
    <row r="35" spans="2:12">
      <c r="B35" s="90"/>
      <c r="C35" s="126"/>
      <c r="D35" s="126" t="s">
        <v>2152</v>
      </c>
      <c r="E35" s="248"/>
      <c r="F35" s="248">
        <f t="shared" ref="F35" si="6">E36-E34</f>
        <v>6.5277777777777768E-2</v>
      </c>
      <c r="G35" s="248"/>
      <c r="H35" s="265"/>
      <c r="I35" s="126"/>
      <c r="J35" s="126" t="str">
        <f>IF(ISNA(VLOOKUP(H35,限定アイテム!C:E,3,FALSE)),"",VLOOKUP(H35,限定アイテム!C:E,3,FALSE))</f>
        <v/>
      </c>
      <c r="K35" s="126"/>
      <c r="L35" s="370"/>
    </row>
    <row r="36" spans="2:12">
      <c r="B36" s="90"/>
      <c r="C36" s="17" t="s">
        <v>2149</v>
      </c>
      <c r="D36" s="17"/>
      <c r="E36" s="79">
        <v>0.61736111111111114</v>
      </c>
      <c r="F36" s="79"/>
      <c r="G36" s="79">
        <f t="shared" ref="G36" si="7">E37-E36</f>
        <v>6.1111111111111116E-2</v>
      </c>
      <c r="H36" s="17"/>
      <c r="I36" s="17"/>
      <c r="J36" s="17" t="str">
        <f>IF(ISNA(VLOOKUP(H36,限定アイテム!C:E,3,FALSE)),"",VLOOKUP(H36,限定アイテム!C:E,3,FALSE))</f>
        <v/>
      </c>
      <c r="K36" s="17"/>
      <c r="L36" s="364"/>
    </row>
    <row r="37" spans="2:12">
      <c r="B37" s="90"/>
      <c r="C37" s="11" t="str">
        <f>C36</f>
        <v>釧路</v>
      </c>
      <c r="D37" s="129"/>
      <c r="E37" s="130">
        <v>0.67847222222222225</v>
      </c>
      <c r="F37" s="130"/>
      <c r="G37" s="130"/>
      <c r="H37" s="129"/>
      <c r="I37" s="129"/>
      <c r="J37" s="129" t="str">
        <f>IF(ISNA(VLOOKUP(H37,限定アイテム!C:E,3,FALSE)),"",VLOOKUP(H37,限定アイテム!C:E,3,FALSE))</f>
        <v/>
      </c>
      <c r="K37" s="129"/>
      <c r="L37" s="365"/>
    </row>
    <row r="38" spans="2:12">
      <c r="B38" s="90"/>
      <c r="C38" s="14"/>
      <c r="D38" s="14" t="s">
        <v>2236</v>
      </c>
      <c r="E38" s="132"/>
      <c r="F38" s="132">
        <f>E46-E37</f>
        <v>0.16388888888888875</v>
      </c>
      <c r="G38" s="132"/>
      <c r="H38" s="265" t="s">
        <v>2180</v>
      </c>
      <c r="I38" s="14" t="s">
        <v>2239</v>
      </c>
      <c r="J38" s="14" t="str">
        <f>IF(ISNA(VLOOKUP(H38,限定アイテム!C:E,3,FALSE)),"",VLOOKUP(H38,限定アイテム!C:E,3,FALSE))</f>
        <v/>
      </c>
      <c r="K38" s="318" t="s">
        <v>2220</v>
      </c>
      <c r="L38" s="363"/>
    </row>
    <row r="39" spans="2:12">
      <c r="B39" s="90"/>
      <c r="C39" s="126"/>
      <c r="D39" s="126"/>
      <c r="E39" s="248"/>
      <c r="F39" s="248"/>
      <c r="G39" s="248"/>
      <c r="H39" s="304" t="s">
        <v>2181</v>
      </c>
      <c r="I39" s="126" t="s">
        <v>2240</v>
      </c>
      <c r="J39" s="126" t="str">
        <f>IF(ISNA(VLOOKUP(H39,限定アイテム!C:E,3,FALSE)),"",VLOOKUP(H39,限定アイテム!C:E,3,FALSE))</f>
        <v/>
      </c>
      <c r="K39" s="126"/>
      <c r="L39" s="370"/>
    </row>
    <row r="40" spans="2:12">
      <c r="B40" s="90"/>
      <c r="C40" s="126"/>
      <c r="D40" s="126"/>
      <c r="E40" s="248"/>
      <c r="F40" s="248"/>
      <c r="G40" s="248"/>
      <c r="H40" s="309" t="s">
        <v>2183</v>
      </c>
      <c r="I40" s="126" t="s">
        <v>2242</v>
      </c>
      <c r="J40" s="126" t="str">
        <f>IF(ISNA(VLOOKUP(H40,限定アイテム!C:E,3,FALSE)),"",VLOOKUP(H40,限定アイテム!C:E,3,FALSE))</f>
        <v/>
      </c>
      <c r="K40" s="126"/>
      <c r="L40" s="370"/>
    </row>
    <row r="41" spans="2:12">
      <c r="B41" s="90"/>
      <c r="C41" s="126"/>
      <c r="D41" s="126"/>
      <c r="E41" s="248"/>
      <c r="F41" s="248"/>
      <c r="G41" s="248"/>
      <c r="H41" s="309" t="s">
        <v>2182</v>
      </c>
      <c r="I41" s="126" t="s">
        <v>2242</v>
      </c>
      <c r="J41" s="126" t="str">
        <f>IF(ISNA(VLOOKUP(H41,限定アイテム!C:E,3,FALSE)),"",VLOOKUP(H41,限定アイテム!C:E,3,FALSE))</f>
        <v>ヒグマ</v>
      </c>
      <c r="K41" s="126"/>
      <c r="L41" s="370"/>
    </row>
    <row r="42" spans="2:12">
      <c r="B42" s="90"/>
      <c r="C42" s="126"/>
      <c r="D42" s="126"/>
      <c r="E42" s="248"/>
      <c r="F42" s="248"/>
      <c r="G42" s="248"/>
      <c r="H42" s="309" t="s">
        <v>2184</v>
      </c>
      <c r="I42" s="126" t="s">
        <v>2241</v>
      </c>
      <c r="J42" s="126" t="str">
        <f>IF(ISNA(VLOOKUP(H42,限定アイテム!C:E,3,FALSE)),"",VLOOKUP(H42,限定アイテム!C:E,3,FALSE))</f>
        <v/>
      </c>
      <c r="K42" s="126"/>
      <c r="L42" s="370"/>
    </row>
    <row r="43" spans="2:12">
      <c r="B43" s="90"/>
      <c r="C43" s="126"/>
      <c r="D43" s="126"/>
      <c r="E43" s="248"/>
      <c r="F43" s="248"/>
      <c r="G43" s="248"/>
      <c r="H43" s="309" t="s">
        <v>2185</v>
      </c>
      <c r="I43" s="126" t="s">
        <v>2243</v>
      </c>
      <c r="J43" s="126" t="str">
        <f>IF(ISNA(VLOOKUP(H43,限定アイテム!C:E,3,FALSE)),"",VLOOKUP(H43,限定アイテム!C:E,3,FALSE))</f>
        <v/>
      </c>
      <c r="K43" s="126"/>
      <c r="L43" s="370"/>
    </row>
    <row r="44" spans="2:12">
      <c r="B44" s="90"/>
      <c r="C44" s="126"/>
      <c r="D44" s="126"/>
      <c r="E44" s="248"/>
      <c r="F44" s="248"/>
      <c r="G44" s="248"/>
      <c r="H44" s="309" t="s">
        <v>2186</v>
      </c>
      <c r="I44" s="126" t="s">
        <v>2244</v>
      </c>
      <c r="J44" s="126" t="str">
        <f>IF(ISNA(VLOOKUP(H44,限定アイテム!C:E,3,FALSE)),"",VLOOKUP(H44,限定アイテム!C:E,3,FALSE))</f>
        <v/>
      </c>
      <c r="K44" s="260" t="s">
        <v>2245</v>
      </c>
      <c r="L44" s="370"/>
    </row>
    <row r="45" spans="2:12">
      <c r="B45" s="90"/>
      <c r="C45" s="126"/>
      <c r="D45" s="126"/>
      <c r="E45" s="248"/>
      <c r="F45" s="248"/>
      <c r="G45" s="248"/>
      <c r="H45" s="309" t="s">
        <v>2187</v>
      </c>
      <c r="I45" s="126" t="s">
        <v>2246</v>
      </c>
      <c r="J45" s="126" t="str">
        <f>IF(ISNA(VLOOKUP(H45,限定アイテム!C:E,3,FALSE)),"",VLOOKUP(H45,限定アイテム!C:E,3,FALSE))</f>
        <v/>
      </c>
      <c r="K45" s="126" t="s">
        <v>2259</v>
      </c>
      <c r="L45" s="370"/>
    </row>
    <row r="46" spans="2:12">
      <c r="B46" s="90"/>
      <c r="C46" s="17" t="s">
        <v>2153</v>
      </c>
      <c r="D46" s="17"/>
      <c r="E46" s="79">
        <v>0.84236111111111101</v>
      </c>
      <c r="F46" s="79"/>
      <c r="G46" s="79">
        <f t="shared" ref="G46" si="8">E47-E46</f>
        <v>7.6388888888889728E-3</v>
      </c>
      <c r="H46" s="17"/>
      <c r="I46" s="17"/>
      <c r="J46" s="17" t="str">
        <f>IF(ISNA(VLOOKUP(H46,限定アイテム!C:E,3,FALSE)),"",VLOOKUP(H46,限定アイテム!C:E,3,FALSE))</f>
        <v/>
      </c>
      <c r="K46" s="251"/>
      <c r="L46" s="364"/>
    </row>
    <row r="47" spans="2:12">
      <c r="B47" s="90"/>
      <c r="C47" s="11" t="str">
        <f>C46</f>
        <v>札幌</v>
      </c>
      <c r="D47" s="129"/>
      <c r="E47" s="130">
        <v>0.85</v>
      </c>
      <c r="F47" s="130"/>
      <c r="G47" s="130"/>
      <c r="H47" s="129"/>
      <c r="I47" s="129"/>
      <c r="J47" s="129" t="str">
        <f>IF(ISNA(VLOOKUP(H47,限定アイテム!C:E,3,FALSE)),"",VLOOKUP(H47,限定アイテム!C:E,3,FALSE))</f>
        <v/>
      </c>
      <c r="K47" s="129"/>
      <c r="L47" s="365"/>
    </row>
    <row r="48" spans="2:12">
      <c r="B48" s="90"/>
      <c r="C48" s="126"/>
      <c r="D48" s="126" t="s">
        <v>2253</v>
      </c>
      <c r="E48" s="248"/>
      <c r="F48" s="248">
        <f>E52-E47</f>
        <v>1.9444444444444486E-2</v>
      </c>
      <c r="G48" s="248"/>
      <c r="H48" s="265" t="s">
        <v>2188</v>
      </c>
      <c r="I48" s="126" t="s">
        <v>2247</v>
      </c>
      <c r="J48" s="126" t="str">
        <f>IF(ISNA(VLOOKUP(H48,限定アイテム!C:E,3,FALSE)),"",VLOOKUP(H48,限定アイテム!C:E,3,FALSE))</f>
        <v>時計台</v>
      </c>
      <c r="K48" s="126"/>
      <c r="L48" s="370"/>
    </row>
    <row r="49" spans="2:12">
      <c r="B49" s="90"/>
      <c r="C49" s="126"/>
      <c r="D49" s="126" t="s">
        <v>2250</v>
      </c>
      <c r="E49" s="248"/>
      <c r="F49" s="248"/>
      <c r="G49" s="248"/>
      <c r="H49" s="309" t="s">
        <v>2219</v>
      </c>
      <c r="I49" s="126" t="s">
        <v>2248</v>
      </c>
      <c r="J49" s="126" t="str">
        <f>IF(ISNA(VLOOKUP(H49,限定アイテム!C:E,3,FALSE)),"",VLOOKUP(H49,限定アイテム!C:E,3,FALSE))</f>
        <v/>
      </c>
      <c r="K49" s="126"/>
      <c r="L49" s="370"/>
    </row>
    <row r="50" spans="2:12">
      <c r="B50" s="90"/>
      <c r="C50" s="126"/>
      <c r="D50" s="126"/>
      <c r="E50" s="248"/>
      <c r="F50" s="248"/>
      <c r="G50" s="248"/>
      <c r="H50" s="309" t="s">
        <v>2189</v>
      </c>
      <c r="I50" s="126" t="s">
        <v>2249</v>
      </c>
      <c r="J50" s="126" t="str">
        <f>IF(ISNA(VLOOKUP(H50,限定アイテム!C:E,3,FALSE)),"",VLOOKUP(H50,限定アイテム!C:E,3,FALSE))</f>
        <v/>
      </c>
      <c r="K50" s="126"/>
      <c r="L50" s="370"/>
    </row>
    <row r="51" spans="2:12">
      <c r="B51" s="90"/>
      <c r="C51" s="126"/>
      <c r="D51" s="126"/>
      <c r="E51" s="248"/>
      <c r="F51" s="248"/>
      <c r="G51" s="248"/>
      <c r="H51" s="309" t="s">
        <v>2190</v>
      </c>
      <c r="I51" s="126" t="s">
        <v>2269</v>
      </c>
      <c r="J51" s="126" t="str">
        <f>IF(ISNA(VLOOKUP(H51,限定アイテム!C:E,3,FALSE)),"",VLOOKUP(H51,限定アイテム!C:E,3,FALSE))</f>
        <v/>
      </c>
      <c r="K51" s="126"/>
      <c r="L51" s="370"/>
    </row>
    <row r="52" spans="2:12">
      <c r="B52" s="90"/>
      <c r="C52" s="17" t="s">
        <v>2154</v>
      </c>
      <c r="D52" s="17"/>
      <c r="E52" s="79">
        <v>0.86944444444444446</v>
      </c>
      <c r="F52" s="79"/>
      <c r="G52" s="79">
        <f t="shared" ref="G52" si="9">E53-E52</f>
        <v>5.5555555555555358E-3</v>
      </c>
      <c r="H52" s="17"/>
      <c r="I52" s="17"/>
      <c r="J52" s="17" t="str">
        <f>IF(ISNA(VLOOKUP(H52,限定アイテム!C:E,3,FALSE)),"",VLOOKUP(H52,限定アイテム!C:E,3,FALSE))</f>
        <v/>
      </c>
      <c r="K52" s="374" t="s">
        <v>2334</v>
      </c>
      <c r="L52" s="364"/>
    </row>
    <row r="53" spans="2:12">
      <c r="B53" s="90"/>
      <c r="C53" s="11" t="str">
        <f>C52</f>
        <v>銭函</v>
      </c>
      <c r="D53" s="129"/>
      <c r="E53" s="130">
        <v>0.875</v>
      </c>
      <c r="F53" s="130"/>
      <c r="G53" s="130"/>
      <c r="H53" s="129"/>
      <c r="I53" s="129"/>
      <c r="J53" s="129" t="str">
        <f>IF(ISNA(VLOOKUP(H53,限定アイテム!C:E,3,FALSE)),"",VLOOKUP(H53,限定アイテム!C:E,3,FALSE))</f>
        <v/>
      </c>
      <c r="K53" s="129"/>
      <c r="L53" s="365"/>
    </row>
    <row r="54" spans="2:12">
      <c r="B54" s="90"/>
      <c r="C54" s="14"/>
      <c r="D54" s="14" t="s">
        <v>2254</v>
      </c>
      <c r="E54" s="132"/>
      <c r="F54" s="248">
        <f>E55-E53</f>
        <v>2.0138888888888928E-2</v>
      </c>
      <c r="G54" s="132"/>
      <c r="H54" s="265"/>
      <c r="I54" s="14"/>
      <c r="J54" s="14" t="str">
        <f>IF(ISNA(VLOOKUP(H54,限定アイテム!C:E,3,FALSE)),"",VLOOKUP(H54,限定アイテム!C:E,3,FALSE))</f>
        <v/>
      </c>
      <c r="K54" s="14"/>
      <c r="L54" s="363"/>
    </row>
    <row r="55" spans="2:12">
      <c r="B55" s="90"/>
      <c r="C55" s="17" t="s">
        <v>2157</v>
      </c>
      <c r="D55" s="17"/>
      <c r="E55" s="79">
        <v>0.89513888888888893</v>
      </c>
      <c r="F55" s="79"/>
      <c r="G55" s="79">
        <f t="shared" ref="G55" si="10">E56-E55</f>
        <v>2.4999999999999911E-2</v>
      </c>
      <c r="H55" s="17"/>
      <c r="I55" s="17"/>
      <c r="J55" s="17" t="str">
        <f>IF(ISNA(VLOOKUP(H55,限定アイテム!C:E,3,FALSE)),"",VLOOKUP(H55,限定アイテム!C:E,3,FALSE))</f>
        <v/>
      </c>
      <c r="K55" s="251"/>
      <c r="L55" s="364"/>
    </row>
    <row r="56" spans="2:12">
      <c r="B56" s="90"/>
      <c r="C56" s="11" t="s">
        <v>2155</v>
      </c>
      <c r="D56" s="129"/>
      <c r="E56" s="130">
        <v>0.92013888888888884</v>
      </c>
      <c r="F56" s="130"/>
      <c r="G56" s="130"/>
      <c r="H56" s="129"/>
      <c r="I56" s="129"/>
      <c r="J56" s="129" t="str">
        <f>IF(ISNA(VLOOKUP(H56,限定アイテム!C:E,3,FALSE)),"",VLOOKUP(H56,限定アイテム!C:E,3,FALSE))</f>
        <v/>
      </c>
      <c r="K56" s="129"/>
      <c r="L56" s="365"/>
    </row>
    <row r="57" spans="2:12">
      <c r="B57" s="90"/>
      <c r="C57" s="126"/>
      <c r="D57" s="126" t="s">
        <v>2164</v>
      </c>
      <c r="E57" s="248"/>
      <c r="F57" s="248">
        <f>E59-E56</f>
        <v>1.041666666666663E-2</v>
      </c>
      <c r="G57" s="248"/>
      <c r="H57" s="265" t="s">
        <v>2191</v>
      </c>
      <c r="I57" s="126" t="s">
        <v>2251</v>
      </c>
      <c r="J57" s="126" t="str">
        <f>IF(ISNA(VLOOKUP(H57,限定アイテム!C:E,3,FALSE)),"",VLOOKUP(H57,限定アイテム!C:E,3,FALSE))</f>
        <v/>
      </c>
      <c r="K57" s="126"/>
      <c r="L57" s="370"/>
    </row>
    <row r="58" spans="2:12">
      <c r="B58" s="90"/>
      <c r="C58" s="126"/>
      <c r="D58" s="126"/>
      <c r="E58" s="248"/>
      <c r="F58" s="248"/>
      <c r="G58" s="248"/>
      <c r="H58" s="309" t="s">
        <v>2192</v>
      </c>
      <c r="I58" s="126" t="s">
        <v>2252</v>
      </c>
      <c r="J58" s="126" t="str">
        <f>IF(ISNA(VLOOKUP(H58,限定アイテム!C:E,3,FALSE)),"",VLOOKUP(H58,限定アイテム!C:E,3,FALSE))</f>
        <v/>
      </c>
      <c r="K58" s="126"/>
      <c r="L58" s="370"/>
    </row>
    <row r="59" spans="2:12">
      <c r="B59" s="90"/>
      <c r="C59" s="17" t="s">
        <v>2156</v>
      </c>
      <c r="D59" s="17"/>
      <c r="E59" s="79">
        <v>0.93055555555555547</v>
      </c>
      <c r="F59" s="79"/>
      <c r="G59" s="79">
        <f t="shared" ref="G59" si="11">E60-E59</f>
        <v>2.083333333333437E-3</v>
      </c>
      <c r="H59" s="17"/>
      <c r="I59" s="17"/>
      <c r="J59" s="17" t="str">
        <f>IF(ISNA(VLOOKUP(H59,限定アイテム!C:E,3,FALSE)),"",VLOOKUP(H59,限定アイテム!C:E,3,FALSE))</f>
        <v/>
      </c>
      <c r="K59" s="17"/>
      <c r="L59" s="364"/>
    </row>
    <row r="60" spans="2:12">
      <c r="B60" s="90"/>
      <c r="C60" s="11" t="str">
        <f>C59</f>
        <v>自衛隊前</v>
      </c>
      <c r="D60" s="129"/>
      <c r="E60" s="130">
        <v>0.93263888888888891</v>
      </c>
      <c r="F60" s="130"/>
      <c r="G60" s="130"/>
      <c r="H60" s="129"/>
      <c r="I60" s="129"/>
      <c r="J60" s="129" t="str">
        <f>IF(ISNA(VLOOKUP(H60,限定アイテム!C:E,3,FALSE)),"",VLOOKUP(H60,限定アイテム!C:E,3,FALSE))</f>
        <v/>
      </c>
      <c r="K60" s="129"/>
      <c r="L60" s="365"/>
    </row>
    <row r="61" spans="2:12">
      <c r="B61" s="90"/>
      <c r="C61" s="14"/>
      <c r="D61" s="14" t="s">
        <v>2165</v>
      </c>
      <c r="E61" s="132"/>
      <c r="F61" s="248">
        <f t="shared" ref="F61" si="12">E62-E60</f>
        <v>1.041666666666663E-2</v>
      </c>
      <c r="G61" s="132"/>
      <c r="H61" s="14"/>
      <c r="I61" s="14"/>
      <c r="J61" s="14" t="str">
        <f>IF(ISNA(VLOOKUP(H61,限定アイテム!C:E,3,FALSE)),"",VLOOKUP(H61,限定アイテム!C:E,3,FALSE))</f>
        <v/>
      </c>
      <c r="K61" s="14"/>
      <c r="L61" s="363"/>
    </row>
    <row r="62" spans="2:12">
      <c r="B62" s="90"/>
      <c r="C62" s="17" t="s">
        <v>2158</v>
      </c>
      <c r="D62" s="17"/>
      <c r="E62" s="79">
        <v>0.94305555555555554</v>
      </c>
      <c r="F62" s="79"/>
      <c r="G62" s="79">
        <f t="shared" ref="G62" si="13">E63-E62</f>
        <v>8.3333333333333037E-3</v>
      </c>
      <c r="H62" s="17"/>
      <c r="I62" s="17"/>
      <c r="J62" s="17" t="str">
        <f>IF(ISNA(VLOOKUP(H62,限定アイテム!C:E,3,FALSE)),"",VLOOKUP(H62,限定アイテム!C:E,3,FALSE))</f>
        <v/>
      </c>
      <c r="K62" s="251"/>
      <c r="L62" s="364"/>
    </row>
    <row r="63" spans="2:12">
      <c r="B63" s="90"/>
      <c r="C63" s="11" t="s">
        <v>2153</v>
      </c>
      <c r="D63" s="129"/>
      <c r="E63" s="130">
        <v>0.95138888888888884</v>
      </c>
      <c r="F63" s="130"/>
      <c r="G63" s="130"/>
      <c r="H63" s="129"/>
      <c r="I63" s="129"/>
      <c r="J63" s="129" t="str">
        <f>IF(ISNA(VLOOKUP(H63,限定アイテム!C:E,3,FALSE)),"",VLOOKUP(H63,限定アイテム!C:E,3,FALSE))</f>
        <v/>
      </c>
      <c r="K63" s="129"/>
      <c r="L63" s="365"/>
    </row>
    <row r="64" spans="2:12">
      <c r="B64" s="90"/>
      <c r="C64" s="14"/>
      <c r="D64" s="14" t="s">
        <v>2166</v>
      </c>
      <c r="E64" s="132"/>
      <c r="F64" s="248">
        <f t="shared" ref="F64" si="14">E65-E63</f>
        <v>4.7916666666666718E-2</v>
      </c>
      <c r="G64" s="132"/>
      <c r="H64" s="14"/>
      <c r="I64" s="14"/>
      <c r="J64" s="14" t="str">
        <f>IF(ISNA(VLOOKUP(H64,限定アイテム!C:E,3,FALSE)),"",VLOOKUP(H64,限定アイテム!C:E,3,FALSE))</f>
        <v/>
      </c>
      <c r="K64" s="14"/>
      <c r="L64" s="363"/>
    </row>
    <row r="65" spans="2:12" ht="14.25" thickBot="1">
      <c r="B65" s="93"/>
      <c r="C65" s="94" t="s">
        <v>2159</v>
      </c>
      <c r="D65" s="94"/>
      <c r="E65" s="313">
        <v>0.99930555555555556</v>
      </c>
      <c r="F65" s="79"/>
      <c r="G65" s="313"/>
      <c r="H65" s="94"/>
      <c r="I65" s="94"/>
      <c r="J65" s="94" t="str">
        <f>IF(ISNA(VLOOKUP(H65,限定アイテム!C:E,3,FALSE)),"",VLOOKUP(H65,限定アイテム!C:E,3,FALSE))</f>
        <v/>
      </c>
      <c r="K65" s="94" t="s">
        <v>2289</v>
      </c>
      <c r="L65" s="371">
        <v>4500</v>
      </c>
    </row>
    <row r="66" spans="2:12">
      <c r="B66" s="85" t="s">
        <v>777</v>
      </c>
      <c r="C66" s="86" t="s">
        <v>694</v>
      </c>
      <c r="D66" s="86" t="s">
        <v>143</v>
      </c>
      <c r="E66" s="86" t="s">
        <v>695</v>
      </c>
      <c r="F66" s="86" t="s">
        <v>2178</v>
      </c>
      <c r="G66" s="86" t="s">
        <v>2170</v>
      </c>
      <c r="H66" s="86" t="s">
        <v>696</v>
      </c>
      <c r="I66" s="315" t="s">
        <v>150</v>
      </c>
      <c r="J66" s="285" t="str">
        <f>IF(ISNA(VLOOKUP(H66,限定アイテム!C:E,3,FALSE)),"",VLOOKUP(H66,限定アイテム!C:E,3,FALSE))</f>
        <v/>
      </c>
      <c r="K66" s="86" t="s">
        <v>1514</v>
      </c>
      <c r="L66" s="361" t="s">
        <v>1858</v>
      </c>
    </row>
    <row r="67" spans="2:12">
      <c r="B67" s="317">
        <v>40440</v>
      </c>
      <c r="C67" s="11" t="str">
        <f>C65</f>
        <v>苫小牧</v>
      </c>
      <c r="D67" s="129"/>
      <c r="E67" s="130">
        <v>0.24305555555555555</v>
      </c>
      <c r="F67" s="130"/>
      <c r="G67" s="130"/>
      <c r="H67" s="129"/>
      <c r="I67" s="129"/>
      <c r="J67" s="129" t="str">
        <f>IF(ISNA(VLOOKUP(H67,限定アイテム!C:E,3,FALSE)),"",VLOOKUP(H67,限定アイテム!C:E,3,FALSE))</f>
        <v/>
      </c>
      <c r="K67" s="129"/>
      <c r="L67" s="365"/>
    </row>
    <row r="68" spans="2:12">
      <c r="B68" s="90"/>
      <c r="C68" s="126"/>
      <c r="D68" s="129" t="s">
        <v>2167</v>
      </c>
      <c r="E68" s="248"/>
      <c r="F68" s="248">
        <f t="shared" ref="F68" si="15">E69-E67</f>
        <v>3.3333333333333298E-2</v>
      </c>
      <c r="G68" s="248"/>
      <c r="H68" s="126" t="s">
        <v>2193</v>
      </c>
      <c r="I68" s="126" t="s">
        <v>2255</v>
      </c>
      <c r="J68" s="126" t="str">
        <f>IF(ISNA(VLOOKUP(H68,限定アイテム!C:E,3,FALSE)),"",VLOOKUP(H68,限定アイテム!C:E,3,FALSE))</f>
        <v/>
      </c>
      <c r="K68" s="126"/>
      <c r="L68" s="365"/>
    </row>
    <row r="69" spans="2:12">
      <c r="B69" s="90"/>
      <c r="C69" s="17" t="s">
        <v>2160</v>
      </c>
      <c r="D69" s="17" t="s">
        <v>2250</v>
      </c>
      <c r="E69" s="79">
        <v>0.27638888888888885</v>
      </c>
      <c r="F69" s="79"/>
      <c r="G69" s="79">
        <f t="shared" ref="G69:G77" si="16">E70-E69</f>
        <v>1.4583333333333393E-2</v>
      </c>
      <c r="H69" s="17"/>
      <c r="I69" s="17"/>
      <c r="J69" s="17" t="str">
        <f>IF(ISNA(VLOOKUP(H69,限定アイテム!C:E,3,FALSE)),"",VLOOKUP(H69,限定アイテム!C:E,3,FALSE))</f>
        <v/>
      </c>
      <c r="K69" s="374" t="s">
        <v>2334</v>
      </c>
      <c r="L69" s="364"/>
    </row>
    <row r="70" spans="2:12">
      <c r="B70" s="90"/>
      <c r="C70" s="11" t="str">
        <f>C69</f>
        <v>富川</v>
      </c>
      <c r="D70" s="129"/>
      <c r="E70" s="130">
        <v>0.29097222222222224</v>
      </c>
      <c r="F70" s="130"/>
      <c r="G70" s="130"/>
      <c r="H70" s="129"/>
      <c r="I70" s="129"/>
      <c r="J70" s="129" t="str">
        <f>IF(ISNA(VLOOKUP(H70,限定アイテム!C:E,3,FALSE)),"",VLOOKUP(H70,限定アイテム!C:E,3,FALSE))</f>
        <v/>
      </c>
      <c r="K70" s="129"/>
      <c r="L70" s="365"/>
    </row>
    <row r="71" spans="2:12">
      <c r="B71" s="90"/>
      <c r="C71" s="14"/>
      <c r="D71" s="14" t="s">
        <v>2168</v>
      </c>
      <c r="E71" s="132"/>
      <c r="F71" s="248">
        <f t="shared" ref="F71" si="17">E72-E70</f>
        <v>3.4027777777777768E-2</v>
      </c>
      <c r="G71" s="132"/>
      <c r="H71" s="265"/>
      <c r="I71" s="14"/>
      <c r="J71" s="14" t="str">
        <f>IF(ISNA(VLOOKUP(H71,限定アイテム!C:E,3,FALSE)),"",VLOOKUP(H71,限定アイテム!C:E,3,FALSE))</f>
        <v/>
      </c>
      <c r="K71" s="14"/>
      <c r="L71" s="363"/>
    </row>
    <row r="72" spans="2:12">
      <c r="B72" s="90"/>
      <c r="C72" s="17" t="s">
        <v>2161</v>
      </c>
      <c r="D72" s="17"/>
      <c r="E72" s="79">
        <v>0.32500000000000001</v>
      </c>
      <c r="F72" s="79"/>
      <c r="G72" s="79">
        <f t="shared" si="16"/>
        <v>2.083333333333337E-2</v>
      </c>
      <c r="H72" s="17"/>
      <c r="I72" s="17"/>
      <c r="J72" s="17" t="str">
        <f>IF(ISNA(VLOOKUP(H72,限定アイテム!C:E,3,FALSE)),"",VLOOKUP(H72,限定アイテム!C:E,3,FALSE))</f>
        <v/>
      </c>
      <c r="K72" s="17"/>
      <c r="L72" s="364"/>
    </row>
    <row r="73" spans="2:12">
      <c r="B73" s="90"/>
      <c r="C73" s="11" t="str">
        <f>C72</f>
        <v>苫小牧</v>
      </c>
      <c r="D73" s="129"/>
      <c r="E73" s="130">
        <v>0.34583333333333338</v>
      </c>
      <c r="F73" s="130"/>
      <c r="G73" s="130"/>
      <c r="H73" s="129"/>
      <c r="I73" s="129"/>
      <c r="J73" s="129" t="str">
        <f>IF(ISNA(VLOOKUP(H73,限定アイテム!C:E,3,FALSE)),"",VLOOKUP(H73,限定アイテム!C:E,3,FALSE))</f>
        <v/>
      </c>
      <c r="K73" s="129"/>
      <c r="L73" s="365"/>
    </row>
    <row r="74" spans="2:12">
      <c r="B74" s="90"/>
      <c r="C74" s="126"/>
      <c r="D74" s="126" t="s">
        <v>2169</v>
      </c>
      <c r="E74" s="248"/>
      <c r="F74" s="248">
        <f>E77-E73</f>
        <v>0.12083333333333324</v>
      </c>
      <c r="G74" s="248"/>
      <c r="H74" s="265" t="s">
        <v>2194</v>
      </c>
      <c r="I74" s="126" t="s">
        <v>2256</v>
      </c>
      <c r="J74" s="126" t="str">
        <f>IF(ISNA(VLOOKUP(H74,限定アイテム!C:E,3,FALSE)),"",VLOOKUP(H74,限定アイテム!C:E,3,FALSE))</f>
        <v/>
      </c>
      <c r="K74" s="318" t="s">
        <v>2220</v>
      </c>
      <c r="L74" s="370"/>
    </row>
    <row r="75" spans="2:12">
      <c r="B75" s="90"/>
      <c r="C75" s="126"/>
      <c r="D75" s="126"/>
      <c r="E75" s="248"/>
      <c r="F75" s="248"/>
      <c r="G75" s="248"/>
      <c r="H75" s="309" t="s">
        <v>2217</v>
      </c>
      <c r="I75" s="126" t="s">
        <v>2257</v>
      </c>
      <c r="J75" s="126" t="str">
        <f>IF(ISNA(VLOOKUP(H75,限定アイテム!C:E,3,FALSE)),"",VLOOKUP(H75,限定アイテム!C:E,3,FALSE))</f>
        <v/>
      </c>
      <c r="K75" s="126"/>
      <c r="L75" s="370"/>
    </row>
    <row r="76" spans="2:12">
      <c r="B76" s="90"/>
      <c r="C76" s="126"/>
      <c r="D76" s="126"/>
      <c r="E76" s="248"/>
      <c r="F76" s="248"/>
      <c r="G76" s="248"/>
      <c r="H76" s="309" t="s">
        <v>2162</v>
      </c>
      <c r="I76" s="126" t="s">
        <v>2258</v>
      </c>
      <c r="J76" s="126" t="str">
        <f>IF(ISNA(VLOOKUP(H76,限定アイテム!C:E,3,FALSE)),"",VLOOKUP(H76,限定アイテム!C:E,3,FALSE))</f>
        <v/>
      </c>
      <c r="K76" s="126" t="s">
        <v>2260</v>
      </c>
      <c r="L76" s="370"/>
    </row>
    <row r="77" spans="2:12">
      <c r="B77" s="90"/>
      <c r="C77" s="17" t="s">
        <v>2162</v>
      </c>
      <c r="D77" s="17"/>
      <c r="E77" s="79">
        <v>0.46666666666666662</v>
      </c>
      <c r="F77" s="79"/>
      <c r="G77" s="79">
        <f t="shared" si="16"/>
        <v>1.2500000000000067E-2</v>
      </c>
      <c r="H77" s="17"/>
      <c r="I77" s="17"/>
      <c r="J77" s="17" t="str">
        <f>IF(ISNA(VLOOKUP(H77,限定アイテム!C:E,3,FALSE)),"",VLOOKUP(H77,限定アイテム!C:E,3,FALSE))</f>
        <v/>
      </c>
      <c r="K77" s="17" t="s">
        <v>2274</v>
      </c>
      <c r="L77" s="364"/>
    </row>
    <row r="78" spans="2:12">
      <c r="B78" s="90"/>
      <c r="C78" s="11" t="str">
        <f>C77</f>
        <v>函館</v>
      </c>
      <c r="D78" s="129"/>
      <c r="E78" s="130">
        <v>0.47916666666666669</v>
      </c>
      <c r="F78" s="130"/>
      <c r="G78" s="130"/>
      <c r="H78" s="129"/>
      <c r="I78" s="129"/>
      <c r="J78" s="129" t="str">
        <f>IF(ISNA(VLOOKUP(H78,限定アイテム!C:E,3,FALSE)),"",VLOOKUP(H78,限定アイテム!C:E,3,FALSE))</f>
        <v/>
      </c>
      <c r="K78" s="129"/>
      <c r="L78" s="365"/>
    </row>
    <row r="79" spans="2:12" ht="54">
      <c r="B79" s="90"/>
      <c r="C79" s="14"/>
      <c r="D79" s="14" t="s">
        <v>2332</v>
      </c>
      <c r="E79" s="132"/>
      <c r="F79" s="248">
        <f t="shared" ref="F79" si="18">E80-E78</f>
        <v>0.20833333333333331</v>
      </c>
      <c r="G79" s="132"/>
      <c r="H79" s="265" t="s">
        <v>2211</v>
      </c>
      <c r="I79" s="15" t="s">
        <v>2347</v>
      </c>
      <c r="J79" s="14" t="str">
        <f>IF(ISNA(VLOOKUP(H79,限定アイテム!C:E,3,FALSE)),"",VLOOKUP(H79,限定アイテム!C:E,3,FALSE))</f>
        <v/>
      </c>
      <c r="K79" s="14" t="s">
        <v>2288</v>
      </c>
      <c r="L79" s="363"/>
    </row>
    <row r="80" spans="2:12">
      <c r="B80" s="90"/>
      <c r="C80" s="17" t="s">
        <v>2163</v>
      </c>
      <c r="D80" s="17"/>
      <c r="E80" s="79">
        <v>0.6875</v>
      </c>
      <c r="F80" s="79"/>
      <c r="G80" s="79">
        <f>E81-E80</f>
        <v>1.4583333333333393E-2</v>
      </c>
      <c r="H80" s="17"/>
      <c r="I80" s="17"/>
      <c r="J80" s="17" t="str">
        <f>IF(ISNA(VLOOKUP(H80,限定アイテム!C:E,3,FALSE)),"",VLOOKUP(H80,限定アイテム!C:E,3,FALSE))</f>
        <v/>
      </c>
      <c r="K80" s="251"/>
      <c r="L80" s="364"/>
    </row>
    <row r="81" spans="2:12">
      <c r="B81" s="90"/>
      <c r="C81" s="11" t="str">
        <f>C80</f>
        <v>函館</v>
      </c>
      <c r="D81" s="129"/>
      <c r="E81" s="130">
        <v>0.70208333333333339</v>
      </c>
      <c r="F81" s="130"/>
      <c r="G81" s="130"/>
      <c r="H81" s="129"/>
      <c r="I81" s="129"/>
      <c r="J81" s="129" t="str">
        <f>IF(ISNA(VLOOKUP(H81,限定アイテム!C:E,3,FALSE)),"",VLOOKUP(H81,限定アイテム!C:E,3,FALSE))</f>
        <v/>
      </c>
      <c r="K81" s="129"/>
      <c r="L81" s="365"/>
    </row>
    <row r="82" spans="2:12">
      <c r="B82" s="90"/>
      <c r="C82" s="126"/>
      <c r="D82" s="126" t="s">
        <v>2214</v>
      </c>
      <c r="E82" s="248"/>
      <c r="F82" s="248">
        <f t="shared" ref="F82" si="19">E83-E81</f>
        <v>0.12361111111111101</v>
      </c>
      <c r="G82" s="248"/>
      <c r="H82" s="265"/>
      <c r="I82" s="126"/>
      <c r="J82" s="126" t="str">
        <f>IF(ISNA(VLOOKUP(H82,限定アイテム!C:E,3,FALSE)),"",VLOOKUP(H82,限定アイテム!C:E,3,FALSE))</f>
        <v/>
      </c>
      <c r="K82" s="318" t="s">
        <v>2220</v>
      </c>
      <c r="L82" s="370"/>
    </row>
    <row r="83" spans="2:12">
      <c r="B83" s="90"/>
      <c r="C83" s="17" t="s">
        <v>2212</v>
      </c>
      <c r="D83" s="17"/>
      <c r="E83" s="79">
        <v>0.8256944444444444</v>
      </c>
      <c r="F83" s="79"/>
      <c r="G83" s="79">
        <f t="shared" ref="G83:G86" si="20">E84-E83</f>
        <v>7.6388888888889728E-3</v>
      </c>
      <c r="H83" s="17"/>
      <c r="I83" s="17"/>
      <c r="J83" s="17" t="str">
        <f>IF(ISNA(VLOOKUP(H83,限定アイテム!C:E,3,FALSE)),"",VLOOKUP(H83,限定アイテム!C:E,3,FALSE))</f>
        <v/>
      </c>
      <c r="K83" s="17"/>
      <c r="L83" s="364"/>
    </row>
    <row r="84" spans="2:12">
      <c r="B84" s="90"/>
      <c r="C84" s="11" t="str">
        <f>C83</f>
        <v>八戸</v>
      </c>
      <c r="D84" s="129"/>
      <c r="E84" s="130">
        <v>0.83333333333333337</v>
      </c>
      <c r="F84" s="130"/>
      <c r="G84" s="130"/>
      <c r="H84" s="129"/>
      <c r="I84" s="129"/>
      <c r="J84" s="129" t="str">
        <f>IF(ISNA(VLOOKUP(H84,限定アイテム!C:E,3,FALSE)),"",VLOOKUP(H84,限定アイテム!C:E,3,FALSE))</f>
        <v/>
      </c>
      <c r="K84" s="129"/>
      <c r="L84" s="365">
        <v>14000</v>
      </c>
    </row>
    <row r="85" spans="2:12">
      <c r="B85" s="90"/>
      <c r="C85" s="14"/>
      <c r="D85" s="14" t="s">
        <v>2346</v>
      </c>
      <c r="E85" s="132"/>
      <c r="F85" s="248">
        <f t="shared" ref="F85" si="21">E86-E84</f>
        <v>0.13055555555555554</v>
      </c>
      <c r="G85" s="132"/>
      <c r="H85" s="14"/>
      <c r="I85" s="14"/>
      <c r="J85" s="14" t="str">
        <f>IF(ISNA(VLOOKUP(H85,限定アイテム!C:E,3,FALSE)),"",VLOOKUP(H85,限定アイテム!C:E,3,FALSE))</f>
        <v/>
      </c>
      <c r="K85" s="14" t="s">
        <v>2273</v>
      </c>
      <c r="L85" s="363"/>
    </row>
    <row r="86" spans="2:12">
      <c r="B86" s="90"/>
      <c r="C86" s="17" t="s">
        <v>2213</v>
      </c>
      <c r="D86" s="17"/>
      <c r="E86" s="79">
        <v>0.96388888888888891</v>
      </c>
      <c r="F86" s="79"/>
      <c r="G86" s="79">
        <f t="shared" si="20"/>
        <v>1.8749999999999933E-2</v>
      </c>
      <c r="H86" s="17"/>
      <c r="I86" s="17"/>
      <c r="J86" s="17" t="str">
        <f>IF(ISNA(VLOOKUP(H86,限定アイテム!C:E,3,FALSE)),"",VLOOKUP(H86,限定アイテム!C:E,3,FALSE))</f>
        <v/>
      </c>
      <c r="K86" s="17"/>
      <c r="L86" s="364"/>
    </row>
    <row r="87" spans="2:12">
      <c r="B87" s="90"/>
      <c r="C87" s="129" t="str">
        <f>C86</f>
        <v>東京</v>
      </c>
      <c r="D87" s="129"/>
      <c r="E87" s="130">
        <v>0.98263888888888884</v>
      </c>
      <c r="F87" s="130"/>
      <c r="G87" s="130"/>
      <c r="H87" s="129"/>
      <c r="I87" s="129"/>
      <c r="J87" s="129" t="str">
        <f>IF(ISNA(VLOOKUP(H87,限定アイテム!C:E,3,FALSE)),"",VLOOKUP(H87,限定アイテム!C:E,3,FALSE))</f>
        <v/>
      </c>
      <c r="K87" s="129"/>
      <c r="L87" s="365"/>
    </row>
    <row r="88" spans="2:12">
      <c r="B88" s="90"/>
      <c r="C88" s="14"/>
      <c r="D88" s="14"/>
      <c r="E88" s="132"/>
      <c r="F88" s="248">
        <f t="shared" ref="F88" si="22">E89-E87</f>
        <v>1.2500000000000067E-2</v>
      </c>
      <c r="G88" s="132"/>
      <c r="H88" s="14"/>
      <c r="I88" s="14"/>
      <c r="J88" s="14" t="str">
        <f>IF(ISNA(VLOOKUP(H88,限定アイテム!C:E,3,FALSE)),"",VLOOKUP(H88,限定アイテム!C:E,3,FALSE))</f>
        <v/>
      </c>
      <c r="K88" s="14"/>
      <c r="L88" s="363"/>
    </row>
    <row r="89" spans="2:12" ht="14.25" thickBot="1">
      <c r="B89" s="93"/>
      <c r="C89" s="94" t="s">
        <v>2282</v>
      </c>
      <c r="D89" s="94"/>
      <c r="E89" s="313">
        <v>0.99513888888888891</v>
      </c>
      <c r="F89" s="313"/>
      <c r="G89" s="313"/>
      <c r="H89" s="94"/>
      <c r="I89" s="94"/>
      <c r="J89" s="94" t="str">
        <f>IF(ISNA(VLOOKUP(H89,限定アイテム!C:E,3,FALSE)),"",VLOOKUP(H89,限定アイテム!C:E,3,FALSE))</f>
        <v/>
      </c>
      <c r="K89" s="94"/>
      <c r="L89" s="371"/>
    </row>
  </sheetData>
  <phoneticPr fontId="3"/>
  <pageMargins left="0.39370078740157483" right="0.39370078740157483" top="0.59055118110236227" bottom="0.59055118110236227" header="0.51181102362204722" footer="0.51181102362204722"/>
  <pageSetup paperSize="9" scale="5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B1:O132"/>
  <sheetViews>
    <sheetView view="pageBreakPreview" zoomScale="70" zoomScaleNormal="85" zoomScaleSheetLayoutView="70" workbookViewId="0">
      <selection activeCell="D21" sqref="D21"/>
    </sheetView>
  </sheetViews>
  <sheetFormatPr defaultRowHeight="13.5"/>
  <cols>
    <col min="3" max="3" width="11.5" bestFit="1" customWidth="1"/>
    <col min="4" max="4" width="39.5" bestFit="1" customWidth="1"/>
    <col min="5" max="5" width="12.125" bestFit="1" customWidth="1"/>
    <col min="6" max="7" width="9" bestFit="1" customWidth="1"/>
    <col min="8" max="8" width="14.125" bestFit="1" customWidth="1"/>
    <col min="9" max="9" width="28.125" bestFit="1" customWidth="1"/>
    <col min="10" max="10" width="13" bestFit="1" customWidth="1"/>
    <col min="11" max="11" width="29" bestFit="1" customWidth="1"/>
    <col min="12" max="12" width="8" style="259" bestFit="1" customWidth="1"/>
    <col min="13" max="13" width="14.625" bestFit="1" customWidth="1"/>
    <col min="15" max="15" width="9.25" bestFit="1" customWidth="1"/>
  </cols>
  <sheetData>
    <row r="1" spans="2:15">
      <c r="B1" s="85" t="s">
        <v>777</v>
      </c>
      <c r="C1" s="86" t="s">
        <v>694</v>
      </c>
      <c r="D1" s="86" t="s">
        <v>143</v>
      </c>
      <c r="E1" s="86" t="s">
        <v>695</v>
      </c>
      <c r="F1" s="86" t="s">
        <v>2178</v>
      </c>
      <c r="G1" s="86" t="s">
        <v>2170</v>
      </c>
      <c r="H1" s="86" t="s">
        <v>696</v>
      </c>
      <c r="I1" s="86" t="s">
        <v>780</v>
      </c>
      <c r="J1" s="314" t="s">
        <v>2094</v>
      </c>
      <c r="K1" s="86" t="s">
        <v>1514</v>
      </c>
      <c r="L1" s="252" t="s">
        <v>1858</v>
      </c>
      <c r="M1" s="87" t="s">
        <v>1859</v>
      </c>
    </row>
    <row r="2" spans="2:15">
      <c r="B2" s="88">
        <v>40432</v>
      </c>
      <c r="C2" s="11" t="s">
        <v>2282</v>
      </c>
      <c r="D2" s="11"/>
      <c r="E2" s="13">
        <v>0.22222222222222221</v>
      </c>
      <c r="F2" s="13"/>
      <c r="G2" s="13"/>
      <c r="H2" s="11"/>
      <c r="I2" s="11"/>
      <c r="J2" s="11" t="str">
        <f>IF(ISNA(VLOOKUP(H2,限定アイテム!C:E,3,FALSE)),"",VLOOKUP(H2,限定アイテム!C:E,3,FALSE))</f>
        <v/>
      </c>
      <c r="K2" s="11"/>
      <c r="L2" s="253"/>
      <c r="M2" s="89"/>
    </row>
    <row r="3" spans="2:15">
      <c r="B3" s="90"/>
      <c r="C3" s="14"/>
      <c r="D3" s="14"/>
      <c r="E3" s="14"/>
      <c r="F3" s="248">
        <f>E4-E2</f>
        <v>6.9444444444444475E-3</v>
      </c>
      <c r="G3" s="14"/>
      <c r="H3" s="14"/>
      <c r="I3" s="14"/>
      <c r="J3" s="14" t="str">
        <f>IF(ISNA(VLOOKUP(H3,限定アイテム!C:E,3,FALSE)),"",VLOOKUP(H3,限定アイテム!C:E,3,FALSE))</f>
        <v/>
      </c>
      <c r="K3" s="14"/>
      <c r="L3" s="254"/>
      <c r="M3" s="91"/>
    </row>
    <row r="4" spans="2:15">
      <c r="B4" s="90"/>
      <c r="C4" s="18" t="s">
        <v>2283</v>
      </c>
      <c r="D4" s="17"/>
      <c r="E4" s="79">
        <v>0.22916666666666666</v>
      </c>
      <c r="F4" s="79"/>
      <c r="G4" s="79">
        <f>E5-E4</f>
        <v>9.0277777777778012E-3</v>
      </c>
      <c r="H4" s="17"/>
      <c r="I4" s="17"/>
      <c r="J4" s="17" t="str">
        <f>IF(ISNA(VLOOKUP(H4,限定アイテム!C:E,3,FALSE)),"",VLOOKUP(H4,限定アイテム!C:E,3,FALSE))</f>
        <v/>
      </c>
      <c r="K4" s="17"/>
      <c r="L4" s="255"/>
      <c r="M4" s="92"/>
    </row>
    <row r="5" spans="2:15">
      <c r="B5" s="90"/>
      <c r="C5" s="11" t="str">
        <f>C4</f>
        <v>菊名</v>
      </c>
      <c r="D5" s="11"/>
      <c r="E5" s="13">
        <v>0.23819444444444446</v>
      </c>
      <c r="F5" s="13"/>
      <c r="G5" s="13"/>
      <c r="H5" s="11"/>
      <c r="I5" s="11"/>
      <c r="J5" s="11" t="str">
        <f>IF(ISNA(VLOOKUP(H5,限定アイテム!C:E,3,FALSE)),"",VLOOKUP(H5,限定アイテム!C:E,3,FALSE))</f>
        <v/>
      </c>
      <c r="K5" s="11"/>
      <c r="L5" s="253"/>
      <c r="M5" s="89"/>
    </row>
    <row r="6" spans="2:15">
      <c r="B6" s="90"/>
      <c r="C6" s="14"/>
      <c r="D6" s="14"/>
      <c r="E6" s="14"/>
      <c r="F6" s="248">
        <f>E7-E5</f>
        <v>1.388888888888884E-3</v>
      </c>
      <c r="G6" s="14"/>
      <c r="H6" s="14"/>
      <c r="I6" s="14"/>
      <c r="J6" s="14" t="str">
        <f>IF(ISNA(VLOOKUP(H6,限定アイテム!C:E,3,FALSE)),"",VLOOKUP(H6,限定アイテム!C:E,3,FALSE))</f>
        <v/>
      </c>
      <c r="K6" s="14"/>
      <c r="L6" s="254"/>
      <c r="M6" s="91"/>
    </row>
    <row r="7" spans="2:15">
      <c r="B7" s="90"/>
      <c r="C7" s="18" t="s">
        <v>2284</v>
      </c>
      <c r="D7" s="17"/>
      <c r="E7" s="79">
        <v>0.23958333333333334</v>
      </c>
      <c r="F7" s="79"/>
      <c r="G7" s="79">
        <f>E8-E7</f>
        <v>1.0416666666666657E-2</v>
      </c>
      <c r="H7" s="17"/>
      <c r="I7" s="17"/>
      <c r="J7" s="17" t="str">
        <f>IF(ISNA(VLOOKUP(H7,限定アイテム!C:E,3,FALSE)),"",VLOOKUP(H7,限定アイテム!C:E,3,FALSE))</f>
        <v/>
      </c>
      <c r="K7" s="17"/>
      <c r="L7" s="255"/>
      <c r="M7" s="92"/>
    </row>
    <row r="8" spans="2:15">
      <c r="B8" s="90"/>
      <c r="C8" s="11" t="str">
        <f>C7</f>
        <v>新横浜</v>
      </c>
      <c r="D8" s="11"/>
      <c r="E8" s="13">
        <v>0.25</v>
      </c>
      <c r="F8" s="13"/>
      <c r="G8" s="13"/>
      <c r="H8" s="11"/>
      <c r="I8" s="11"/>
      <c r="J8" s="11" t="str">
        <f>IF(ISNA(VLOOKUP(H8,限定アイテム!C:E,3,FALSE)),"",VLOOKUP(H8,限定アイテム!C:E,3,FALSE))</f>
        <v/>
      </c>
      <c r="K8" s="11"/>
      <c r="L8" s="253"/>
      <c r="M8" s="89" t="s">
        <v>1860</v>
      </c>
    </row>
    <row r="9" spans="2:15">
      <c r="B9" s="90"/>
      <c r="C9" s="14"/>
      <c r="D9" s="14" t="s">
        <v>2280</v>
      </c>
      <c r="E9" s="14"/>
      <c r="F9" s="248">
        <f>E10-E8</f>
        <v>5.9722222222222232E-2</v>
      </c>
      <c r="G9" s="14"/>
      <c r="H9" s="14"/>
      <c r="I9" s="14"/>
      <c r="J9" s="14" t="str">
        <f>IF(ISNA(VLOOKUP(H9,限定アイテム!C:E,3,FALSE)),"",VLOOKUP(H9,限定アイテム!C:E,3,FALSE))</f>
        <v/>
      </c>
      <c r="K9" s="14"/>
      <c r="L9" s="254"/>
      <c r="M9" s="91"/>
    </row>
    <row r="10" spans="2:15">
      <c r="B10" s="90"/>
      <c r="C10" s="18" t="s">
        <v>210</v>
      </c>
      <c r="D10" s="17"/>
      <c r="E10" s="79">
        <v>0.30972222222222223</v>
      </c>
      <c r="F10" s="79"/>
      <c r="G10" s="79">
        <f>E11-E10</f>
        <v>2.3611111111111083E-2</v>
      </c>
      <c r="H10" s="17"/>
      <c r="I10" s="17"/>
      <c r="J10" s="17" t="str">
        <f>IF(ISNA(VLOOKUP(H10,限定アイテム!C:E,3,FALSE)),"",VLOOKUP(H10,限定アイテム!C:E,3,FALSE))</f>
        <v/>
      </c>
      <c r="K10" s="17"/>
      <c r="L10" s="255"/>
      <c r="M10" s="92"/>
    </row>
    <row r="11" spans="2:15">
      <c r="B11" s="90"/>
      <c r="C11" s="11" t="str">
        <f>C10</f>
        <v>名古屋</v>
      </c>
      <c r="D11" s="11"/>
      <c r="E11" s="13">
        <v>0.33333333333333331</v>
      </c>
      <c r="F11" s="13"/>
      <c r="G11" s="13"/>
      <c r="H11" s="11"/>
      <c r="I11" s="11"/>
      <c r="J11" s="11" t="str">
        <f>IF(ISNA(VLOOKUP(H11,限定アイテム!C:E,3,FALSE)),"",VLOOKUP(H11,限定アイテム!C:E,3,FALSE))</f>
        <v/>
      </c>
      <c r="K11" s="11" t="s">
        <v>2285</v>
      </c>
      <c r="L11" s="253">
        <v>10000</v>
      </c>
      <c r="M11" s="89" t="s">
        <v>774</v>
      </c>
    </row>
    <row r="12" spans="2:15">
      <c r="B12" s="90"/>
      <c r="C12" s="14"/>
      <c r="D12" s="14" t="s">
        <v>774</v>
      </c>
      <c r="E12" s="14"/>
      <c r="F12" s="14"/>
      <c r="G12" s="14"/>
      <c r="H12" s="303" t="s">
        <v>803</v>
      </c>
      <c r="I12" s="14" t="s">
        <v>211</v>
      </c>
      <c r="J12" s="265" t="str">
        <f>IF(ISNA(VLOOKUP(H12,限定アイテム!C:E,3,FALSE)),"",VLOOKUP(H12,限定アイテム!C:E,3,FALSE))</f>
        <v/>
      </c>
      <c r="K12" s="14" t="s">
        <v>2276</v>
      </c>
      <c r="L12" s="254">
        <v>1000</v>
      </c>
      <c r="M12" s="91" t="s">
        <v>1861</v>
      </c>
      <c r="O12" s="32" t="s">
        <v>2295</v>
      </c>
    </row>
    <row r="13" spans="2:15">
      <c r="B13" s="90"/>
      <c r="C13" s="126"/>
      <c r="D13" s="126"/>
      <c r="E13" s="126"/>
      <c r="F13" s="126"/>
      <c r="G13" s="126"/>
      <c r="H13" s="126" t="s">
        <v>784</v>
      </c>
      <c r="I13" s="14" t="s">
        <v>212</v>
      </c>
      <c r="J13" s="126" t="str">
        <f>IF(ISNA(VLOOKUP(H13,限定アイテム!C:E,3,FALSE)),"",VLOOKUP(H13,限定アイテム!C:E,3,FALSE))</f>
        <v>気比の松原</v>
      </c>
      <c r="K13" s="126" t="s">
        <v>2275</v>
      </c>
      <c r="L13" s="256"/>
      <c r="M13" s="127"/>
    </row>
    <row r="14" spans="2:15">
      <c r="B14" s="90"/>
      <c r="C14" s="126"/>
      <c r="D14" s="126"/>
      <c r="E14" s="126"/>
      <c r="F14" s="126"/>
      <c r="G14" s="126"/>
      <c r="H14" s="126" t="s">
        <v>800</v>
      </c>
      <c r="I14" s="14" t="s">
        <v>213</v>
      </c>
      <c r="J14" s="126" t="str">
        <f>IF(ISNA(VLOOKUP(H14,限定アイテム!C:E,3,FALSE)),"",VLOOKUP(H14,限定アイテム!C:E,3,FALSE))</f>
        <v/>
      </c>
      <c r="K14" s="126" t="s">
        <v>2291</v>
      </c>
      <c r="L14" s="256"/>
      <c r="M14" s="127"/>
    </row>
    <row r="15" spans="2:15">
      <c r="B15" s="90"/>
      <c r="C15" s="126"/>
      <c r="D15" s="126"/>
      <c r="E15" s="126"/>
      <c r="F15" s="126"/>
      <c r="G15" s="126"/>
      <c r="H15" s="126" t="s">
        <v>782</v>
      </c>
      <c r="I15" s="14" t="s">
        <v>214</v>
      </c>
      <c r="J15" s="126" t="str">
        <f>IF(ISNA(VLOOKUP(H15,限定アイテム!C:E,3,FALSE)),"",VLOOKUP(H15,限定アイテム!C:E,3,FALSE))</f>
        <v/>
      </c>
      <c r="K15" s="126" t="s">
        <v>2292</v>
      </c>
      <c r="L15" s="256"/>
      <c r="M15" s="127"/>
    </row>
    <row r="16" spans="2:15">
      <c r="B16" s="90"/>
      <c r="C16" s="126"/>
      <c r="D16" s="126"/>
      <c r="E16" s="128"/>
      <c r="F16" s="128"/>
      <c r="G16" s="128"/>
      <c r="H16" s="126" t="s">
        <v>801</v>
      </c>
      <c r="I16" s="126" t="s">
        <v>215</v>
      </c>
      <c r="J16" s="126" t="str">
        <f>IF(ISNA(VLOOKUP(H16,限定アイテム!C:E,3,FALSE)),"",VLOOKUP(H16,限定アイテム!C:E,3,FALSE))</f>
        <v/>
      </c>
      <c r="K16" s="126"/>
      <c r="L16" s="256"/>
      <c r="M16" s="127"/>
    </row>
    <row r="17" spans="2:15">
      <c r="B17" s="90"/>
      <c r="C17" s="126"/>
      <c r="D17" s="126"/>
      <c r="E17" s="126"/>
      <c r="F17" s="126"/>
      <c r="G17" s="126"/>
      <c r="H17" s="126"/>
      <c r="I17" s="14" t="s">
        <v>214</v>
      </c>
      <c r="J17" s="126" t="str">
        <f>IF(ISNA(VLOOKUP(H17,限定アイテム!C:E,3,FALSE)),"",VLOOKUP(H17,限定アイテム!C:E,3,FALSE))</f>
        <v/>
      </c>
      <c r="K17" s="126"/>
      <c r="L17" s="254">
        <v>1000</v>
      </c>
      <c r="M17" s="91" t="s">
        <v>1861</v>
      </c>
    </row>
    <row r="18" spans="2:15">
      <c r="B18" s="90"/>
      <c r="C18" s="126"/>
      <c r="D18" s="126"/>
      <c r="E18" s="126"/>
      <c r="F18" s="126"/>
      <c r="G18" s="126"/>
      <c r="H18" s="126" t="s">
        <v>2298</v>
      </c>
      <c r="I18" s="14" t="s">
        <v>2300</v>
      </c>
      <c r="J18" s="126"/>
      <c r="K18" s="126" t="s">
        <v>2312</v>
      </c>
      <c r="L18" s="256"/>
      <c r="M18" s="127"/>
    </row>
    <row r="19" spans="2:15">
      <c r="B19" s="90"/>
      <c r="C19" s="126"/>
      <c r="D19" s="126"/>
      <c r="E19" s="126"/>
      <c r="F19" s="126"/>
      <c r="G19" s="126"/>
      <c r="H19" s="126" t="s">
        <v>2298</v>
      </c>
      <c r="I19" s="14" t="s">
        <v>2296</v>
      </c>
      <c r="J19" s="126"/>
      <c r="K19" s="126" t="s">
        <v>2310</v>
      </c>
      <c r="L19" s="256"/>
      <c r="M19" s="127"/>
    </row>
    <row r="20" spans="2:15">
      <c r="B20" s="90"/>
      <c r="C20" s="126"/>
      <c r="D20" s="126"/>
      <c r="E20" s="126"/>
      <c r="F20" s="126"/>
      <c r="G20" s="126"/>
      <c r="H20" s="126" t="s">
        <v>2299</v>
      </c>
      <c r="I20" s="14" t="s">
        <v>2297</v>
      </c>
      <c r="J20" s="126"/>
      <c r="K20" s="126" t="s">
        <v>2311</v>
      </c>
      <c r="L20" s="256"/>
      <c r="M20" s="127"/>
    </row>
    <row r="21" spans="2:15">
      <c r="B21" s="90"/>
      <c r="C21" s="126"/>
      <c r="D21" s="126"/>
      <c r="E21" s="126"/>
      <c r="F21" s="126"/>
      <c r="G21" s="126"/>
      <c r="H21" s="126"/>
      <c r="I21" s="14" t="s">
        <v>212</v>
      </c>
      <c r="J21" s="126" t="str">
        <f>IF(ISNA(VLOOKUP(H21,限定アイテム!C:E,3,FALSE)),"",VLOOKUP(H21,限定アイテム!C:E,3,FALSE))</f>
        <v/>
      </c>
      <c r="K21" s="126"/>
      <c r="L21" s="256"/>
      <c r="M21" s="127"/>
    </row>
    <row r="22" spans="2:15">
      <c r="B22" s="90"/>
      <c r="C22" s="126"/>
      <c r="D22" s="126"/>
      <c r="E22" s="128"/>
      <c r="F22" s="128"/>
      <c r="G22" s="128"/>
      <c r="H22" s="126" t="s">
        <v>802</v>
      </c>
      <c r="I22" s="126" t="s">
        <v>216</v>
      </c>
      <c r="J22" s="126" t="str">
        <f>IF(ISNA(VLOOKUP(H22,限定アイテム!C:E,3,FALSE)),"",VLOOKUP(H22,限定アイテム!C:E,3,FALSE))</f>
        <v/>
      </c>
      <c r="K22" s="126"/>
      <c r="L22" s="256"/>
      <c r="M22" s="127"/>
    </row>
    <row r="23" spans="2:15">
      <c r="B23" s="90"/>
      <c r="C23" s="126"/>
      <c r="D23" s="126"/>
      <c r="E23" s="126"/>
      <c r="F23" s="126"/>
      <c r="G23" s="126"/>
      <c r="H23" s="126"/>
      <c r="I23" s="126" t="s">
        <v>217</v>
      </c>
      <c r="J23" s="126" t="str">
        <f>IF(ISNA(VLOOKUP(H23,限定アイテム!C:E,3,FALSE)),"",VLOOKUP(H23,限定アイテム!C:E,3,FALSE))</f>
        <v/>
      </c>
      <c r="K23" s="126"/>
      <c r="L23" s="256"/>
      <c r="M23" s="127"/>
    </row>
    <row r="24" spans="2:15">
      <c r="B24" s="90"/>
      <c r="C24" s="126"/>
      <c r="D24" s="126"/>
      <c r="E24" s="126"/>
      <c r="F24" s="126"/>
      <c r="G24" s="126"/>
      <c r="H24" s="126"/>
      <c r="I24" s="126" t="s">
        <v>218</v>
      </c>
      <c r="J24" s="126" t="str">
        <f>IF(ISNA(VLOOKUP(H24,限定アイテム!C:E,3,FALSE)),"",VLOOKUP(H24,限定アイテム!C:E,3,FALSE))</f>
        <v/>
      </c>
      <c r="K24" s="126"/>
      <c r="L24" s="256"/>
      <c r="M24" s="127"/>
    </row>
    <row r="25" spans="2:15">
      <c r="B25" s="90"/>
      <c r="C25" s="126"/>
      <c r="D25" s="126"/>
      <c r="E25" s="126"/>
      <c r="F25" s="126"/>
      <c r="G25" s="126"/>
      <c r="H25" s="126" t="s">
        <v>804</v>
      </c>
      <c r="I25" s="126" t="s">
        <v>219</v>
      </c>
      <c r="J25" s="126" t="str">
        <f>IF(ISNA(VLOOKUP(H25,限定アイテム!C:E,3,FALSE)),"",VLOOKUP(H25,限定アイテム!C:E,3,FALSE))</f>
        <v>琵琶湖</v>
      </c>
      <c r="K25" s="126" t="s">
        <v>2293</v>
      </c>
      <c r="L25" s="256"/>
      <c r="M25" s="127"/>
    </row>
    <row r="26" spans="2:15">
      <c r="B26" s="90"/>
      <c r="C26" s="126"/>
      <c r="D26" s="126"/>
      <c r="E26" s="128">
        <v>0.70833333333333337</v>
      </c>
      <c r="F26" s="128"/>
      <c r="G26" s="128"/>
      <c r="H26" s="126" t="s">
        <v>220</v>
      </c>
      <c r="I26" s="126" t="s">
        <v>2226</v>
      </c>
      <c r="J26" s="126" t="str">
        <f>IF(ISNA(VLOOKUP(H26,限定アイテム!C:E,3,FALSE)),"",VLOOKUP(H26,限定アイテム!C:E,3,FALSE))</f>
        <v>比叡山</v>
      </c>
      <c r="K26" s="126" t="s">
        <v>2294</v>
      </c>
      <c r="L26" s="256"/>
      <c r="M26" s="127"/>
      <c r="O26" s="32" t="s">
        <v>2223</v>
      </c>
    </row>
    <row r="27" spans="2:15">
      <c r="B27" s="90"/>
      <c r="C27" s="126"/>
      <c r="D27" s="126"/>
      <c r="E27" s="126"/>
      <c r="F27" s="126"/>
      <c r="G27" s="126"/>
      <c r="H27" s="304" t="s">
        <v>2225</v>
      </c>
      <c r="I27" s="126" t="s">
        <v>2224</v>
      </c>
      <c r="J27" s="126" t="str">
        <f>IF(ISNA(VLOOKUP(H27,限定アイテム!C:E,3,FALSE)),"",VLOOKUP(H27,限定アイテム!C:E,3,FALSE))</f>
        <v/>
      </c>
      <c r="K27" s="126"/>
      <c r="L27" s="256"/>
      <c r="M27" s="127"/>
      <c r="O27" s="32"/>
    </row>
    <row r="28" spans="2:15">
      <c r="B28" s="90"/>
      <c r="C28" s="126"/>
      <c r="D28" s="126"/>
      <c r="E28" s="126"/>
      <c r="F28" s="126"/>
      <c r="G28" s="126"/>
      <c r="H28" s="304" t="s">
        <v>2227</v>
      </c>
      <c r="I28" s="126"/>
      <c r="J28" s="126" t="str">
        <f>IF(ISNA(VLOOKUP(H28,限定アイテム!C:E,3,FALSE)),"",VLOOKUP(H28,限定アイテム!C:E,3,FALSE))</f>
        <v>清水寺</v>
      </c>
      <c r="K28" s="126"/>
      <c r="L28" s="256"/>
      <c r="M28" s="127"/>
      <c r="O28" s="32"/>
    </row>
    <row r="29" spans="2:15">
      <c r="B29" s="90"/>
      <c r="C29" s="126"/>
      <c r="D29" s="126"/>
      <c r="E29" s="126"/>
      <c r="F29" s="126"/>
      <c r="G29" s="126"/>
      <c r="H29" s="126" t="s">
        <v>221</v>
      </c>
      <c r="I29" s="126" t="s">
        <v>1822</v>
      </c>
      <c r="J29" s="126" t="str">
        <f>IF(ISNA(VLOOKUP(H29,限定アイテム!C:E,3,FALSE)),"",VLOOKUP(H29,限定アイテム!C:E,3,FALSE))</f>
        <v>平等院鳳凰堂</v>
      </c>
      <c r="K29" s="126"/>
      <c r="L29" s="256"/>
      <c r="M29" s="127"/>
    </row>
    <row r="30" spans="2:15">
      <c r="B30" s="90"/>
      <c r="C30" s="126"/>
      <c r="D30" s="126"/>
      <c r="E30" s="126"/>
      <c r="F30" s="126"/>
      <c r="G30" s="126"/>
      <c r="H30" s="126" t="s">
        <v>241</v>
      </c>
      <c r="I30" s="126" t="s">
        <v>1821</v>
      </c>
      <c r="J30" s="126" t="str">
        <f>IF(ISNA(VLOOKUP(H30,限定アイテム!C:E,3,FALSE)),"",VLOOKUP(H30,限定アイテム!C:E,3,FALSE))</f>
        <v/>
      </c>
      <c r="K30" s="126"/>
      <c r="L30" s="256"/>
      <c r="M30" s="127"/>
    </row>
    <row r="31" spans="2:15">
      <c r="B31" s="90"/>
      <c r="C31" s="126"/>
      <c r="D31" s="126"/>
      <c r="E31" s="126"/>
      <c r="F31" s="126"/>
      <c r="G31" s="126"/>
      <c r="H31" s="126"/>
      <c r="I31" s="126" t="s">
        <v>1823</v>
      </c>
      <c r="J31" s="126" t="str">
        <f>IF(ISNA(VLOOKUP(H31,限定アイテム!C:E,3,FALSE)),"",VLOOKUP(H31,限定アイテム!C:E,3,FALSE))</f>
        <v/>
      </c>
      <c r="K31" s="126"/>
      <c r="L31" s="254">
        <v>1000</v>
      </c>
      <c r="M31" s="91" t="s">
        <v>1861</v>
      </c>
    </row>
    <row r="32" spans="2:15">
      <c r="B32" s="90"/>
      <c r="C32" s="126"/>
      <c r="D32" s="126"/>
      <c r="E32" s="126"/>
      <c r="F32" s="126"/>
      <c r="G32" s="126"/>
      <c r="H32" s="126" t="s">
        <v>223</v>
      </c>
      <c r="I32" s="126" t="s">
        <v>1868</v>
      </c>
      <c r="J32" s="126" t="str">
        <f>IF(ISNA(VLOOKUP(H32,限定アイテム!C:E,3,FALSE)),"",VLOOKUP(H32,限定アイテム!C:E,3,FALSE))</f>
        <v/>
      </c>
      <c r="K32" s="126"/>
      <c r="L32" s="256"/>
      <c r="M32" s="127"/>
    </row>
    <row r="33" spans="2:15">
      <c r="B33" s="90"/>
      <c r="C33" s="126"/>
      <c r="D33" s="126"/>
      <c r="E33" s="126"/>
      <c r="F33" s="126"/>
      <c r="G33" s="126"/>
      <c r="H33" s="126"/>
      <c r="I33" s="126" t="s">
        <v>222</v>
      </c>
      <c r="J33" s="126" t="str">
        <f>IF(ISNA(VLOOKUP(H33,限定アイテム!C:E,3,FALSE)),"",VLOOKUP(H33,限定アイテム!C:E,3,FALSE))</f>
        <v/>
      </c>
      <c r="K33" s="126"/>
      <c r="L33" s="256"/>
      <c r="M33" s="127"/>
    </row>
    <row r="34" spans="2:15">
      <c r="B34" s="90"/>
      <c r="C34" s="126"/>
      <c r="D34" s="126"/>
      <c r="E34" s="126"/>
      <c r="F34" s="126"/>
      <c r="G34" s="126"/>
      <c r="H34" s="126" t="s">
        <v>224</v>
      </c>
      <c r="I34" s="126" t="s">
        <v>227</v>
      </c>
      <c r="J34" s="126" t="str">
        <f>IF(ISNA(VLOOKUP(H34,限定アイテム!C:E,3,FALSE)),"",VLOOKUP(H34,限定アイテム!C:E,3,FALSE))</f>
        <v/>
      </c>
      <c r="K34" s="126"/>
      <c r="L34" s="256"/>
      <c r="M34" s="127"/>
      <c r="O34" s="32"/>
    </row>
    <row r="35" spans="2:15">
      <c r="B35" s="90"/>
      <c r="C35" s="126"/>
      <c r="D35" s="126"/>
      <c r="E35" s="128">
        <v>0.79166666666666663</v>
      </c>
      <c r="F35" s="128"/>
      <c r="G35" s="128"/>
      <c r="H35" s="126" t="s">
        <v>225</v>
      </c>
      <c r="I35" s="126" t="s">
        <v>226</v>
      </c>
      <c r="J35" s="126" t="str">
        <f>IF(ISNA(VLOOKUP(H35,限定アイテム!C:E,3,FALSE)),"",VLOOKUP(H35,限定アイテム!C:E,3,FALSE))</f>
        <v>奈良の大仏</v>
      </c>
      <c r="K35" s="126" t="s">
        <v>2277</v>
      </c>
      <c r="L35" s="256"/>
      <c r="M35" s="127"/>
      <c r="O35" t="s">
        <v>2222</v>
      </c>
    </row>
    <row r="36" spans="2:15">
      <c r="B36" s="90"/>
      <c r="C36" s="126"/>
      <c r="D36" s="126"/>
      <c r="E36" s="126"/>
      <c r="F36" s="126"/>
      <c r="G36" s="126"/>
      <c r="H36" s="126" t="s">
        <v>229</v>
      </c>
      <c r="I36" s="126" t="s">
        <v>227</v>
      </c>
      <c r="J36" s="126" t="str">
        <f>IF(ISNA(VLOOKUP(H36,限定アイテム!C:E,3,FALSE)),"",VLOOKUP(H36,限定アイテム!C:E,3,FALSE))</f>
        <v>法隆寺の塔</v>
      </c>
      <c r="K36" s="126"/>
      <c r="L36" s="256"/>
      <c r="M36" s="127"/>
    </row>
    <row r="37" spans="2:15">
      <c r="B37" s="90"/>
      <c r="C37" s="126"/>
      <c r="D37" s="126"/>
      <c r="E37" s="126"/>
      <c r="F37" s="126"/>
      <c r="G37" s="126"/>
      <c r="H37" s="126" t="s">
        <v>230</v>
      </c>
      <c r="I37" s="126" t="s">
        <v>227</v>
      </c>
      <c r="J37" s="126" t="str">
        <f>IF(ISNA(VLOOKUP(H37,限定アイテム!C:E,3,FALSE)),"",VLOOKUP(H37,限定アイテム!C:E,3,FALSE))</f>
        <v/>
      </c>
      <c r="K37" s="126"/>
      <c r="L37" s="256"/>
      <c r="M37" s="127"/>
    </row>
    <row r="38" spans="2:15">
      <c r="B38" s="90"/>
      <c r="C38" s="126"/>
      <c r="D38" s="126"/>
      <c r="E38" s="126"/>
      <c r="F38" s="126"/>
      <c r="G38" s="126"/>
      <c r="H38" s="126" t="s">
        <v>231</v>
      </c>
      <c r="I38" s="126" t="s">
        <v>232</v>
      </c>
      <c r="J38" s="126" t="str">
        <f>IF(ISNA(VLOOKUP(H38,限定アイテム!C:E,3,FALSE)),"",VLOOKUP(H38,限定アイテム!C:E,3,FALSE))</f>
        <v/>
      </c>
      <c r="K38" s="126"/>
      <c r="L38" s="256"/>
      <c r="M38" s="127"/>
    </row>
    <row r="39" spans="2:15">
      <c r="B39" s="90"/>
      <c r="C39" s="126"/>
      <c r="D39" s="126"/>
      <c r="E39" s="126"/>
      <c r="F39" s="126"/>
      <c r="G39" s="126"/>
      <c r="H39" s="126" t="s">
        <v>233</v>
      </c>
      <c r="I39" s="126" t="s">
        <v>228</v>
      </c>
      <c r="J39" s="126" t="str">
        <f>IF(ISNA(VLOOKUP(H39,限定アイテム!C:E,3,FALSE)),"",VLOOKUP(H39,限定アイテム!C:E,3,FALSE))</f>
        <v/>
      </c>
      <c r="K39" s="261" t="s">
        <v>1874</v>
      </c>
      <c r="L39" s="256"/>
      <c r="M39" s="127"/>
    </row>
    <row r="40" spans="2:15">
      <c r="B40" s="90"/>
      <c r="C40" s="126"/>
      <c r="D40" s="126"/>
      <c r="E40" s="126"/>
      <c r="F40" s="126"/>
      <c r="G40" s="126"/>
      <c r="H40" s="126" t="s">
        <v>234</v>
      </c>
      <c r="I40" s="126" t="s">
        <v>228</v>
      </c>
      <c r="J40" s="126" t="str">
        <f>IF(ISNA(VLOOKUP(H40,限定アイテム!C:E,3,FALSE)),"",VLOOKUP(H40,限定アイテム!C:E,3,FALSE))</f>
        <v>伊賀の里</v>
      </c>
      <c r="K40" s="261" t="s">
        <v>1874</v>
      </c>
      <c r="L40" s="256"/>
      <c r="M40" s="127"/>
    </row>
    <row r="41" spans="2:15">
      <c r="B41" s="90"/>
      <c r="C41" s="126"/>
      <c r="D41" s="126"/>
      <c r="E41" s="126"/>
      <c r="F41" s="126"/>
      <c r="G41" s="126"/>
      <c r="H41" s="126" t="s">
        <v>236</v>
      </c>
      <c r="I41" s="126" t="s">
        <v>235</v>
      </c>
      <c r="J41" s="126" t="str">
        <f>IF(ISNA(VLOOKUP(H41,限定アイテム!C:E,3,FALSE)),"",VLOOKUP(H41,限定アイテム!C:E,3,FALSE))</f>
        <v>甲賀の里</v>
      </c>
      <c r="K41" s="126"/>
      <c r="L41" s="256"/>
      <c r="M41" s="127"/>
    </row>
    <row r="42" spans="2:15">
      <c r="B42" s="90"/>
      <c r="C42" s="126"/>
      <c r="D42" s="126"/>
      <c r="E42" s="126"/>
      <c r="F42" s="126"/>
      <c r="G42" s="126"/>
      <c r="H42" s="126"/>
      <c r="I42" s="126" t="s">
        <v>237</v>
      </c>
      <c r="J42" s="126" t="str">
        <f>IF(ISNA(VLOOKUP(H42,限定アイテム!C:E,3,FALSE)),"",VLOOKUP(H42,限定アイテム!C:E,3,FALSE))</f>
        <v/>
      </c>
      <c r="K42" s="126"/>
      <c r="L42" s="256"/>
      <c r="M42" s="127"/>
    </row>
    <row r="43" spans="2:15">
      <c r="B43" s="90"/>
      <c r="C43" s="126"/>
      <c r="D43" s="126"/>
      <c r="E43" s="126"/>
      <c r="F43" s="126"/>
      <c r="G43" s="126"/>
      <c r="H43" s="126" t="s">
        <v>239</v>
      </c>
      <c r="I43" s="126" t="s">
        <v>238</v>
      </c>
      <c r="J43" s="126" t="str">
        <f>IF(ISNA(VLOOKUP(H43,限定アイテム!C:E,3,FALSE)),"",VLOOKUP(H43,限定アイテム!C:E,3,FALSE))</f>
        <v/>
      </c>
      <c r="K43" s="261" t="s">
        <v>1874</v>
      </c>
      <c r="L43" s="256"/>
      <c r="M43" s="127"/>
    </row>
    <row r="44" spans="2:15">
      <c r="B44" s="90"/>
      <c r="C44" s="126"/>
      <c r="D44" s="126"/>
      <c r="E44" s="126"/>
      <c r="F44" s="126"/>
      <c r="G44" s="126"/>
      <c r="H44" s="126" t="s">
        <v>1781</v>
      </c>
      <c r="I44" s="126" t="s">
        <v>242</v>
      </c>
      <c r="J44" s="126" t="str">
        <f>IF(ISNA(VLOOKUP(H44,限定アイテム!C:E,3,FALSE)),"",VLOOKUP(H44,限定アイテム!C:E,3,FALSE))</f>
        <v/>
      </c>
      <c r="K44" s="261" t="s">
        <v>1874</v>
      </c>
      <c r="L44" s="254">
        <v>1000</v>
      </c>
      <c r="M44" s="91" t="s">
        <v>1861</v>
      </c>
    </row>
    <row r="45" spans="2:15">
      <c r="B45" s="90"/>
      <c r="C45" s="126"/>
      <c r="D45" s="126"/>
      <c r="E45" s="126"/>
      <c r="F45" s="126"/>
      <c r="G45" s="126"/>
      <c r="H45" s="126" t="s">
        <v>243</v>
      </c>
      <c r="I45" s="126" t="s">
        <v>244</v>
      </c>
      <c r="J45" s="126" t="str">
        <f>IF(ISNA(VLOOKUP(H45,限定アイテム!C:E,3,FALSE)),"",VLOOKUP(H45,限定アイテム!C:E,3,FALSE))</f>
        <v/>
      </c>
      <c r="K45" s="261" t="s">
        <v>1874</v>
      </c>
      <c r="L45" s="256"/>
      <c r="M45" s="127"/>
    </row>
    <row r="46" spans="2:15" ht="14.25" thickBot="1">
      <c r="B46" s="133"/>
      <c r="C46" s="17" t="s">
        <v>210</v>
      </c>
      <c r="D46" s="17"/>
      <c r="E46" s="19">
        <v>0.9375</v>
      </c>
      <c r="F46" s="19"/>
      <c r="G46" s="19"/>
      <c r="H46" s="17"/>
      <c r="I46" s="17"/>
      <c r="J46" s="17" t="str">
        <f>IF(ISNA(VLOOKUP(H46,限定アイテム!C:E,3,FALSE)),"",VLOOKUP(H46,限定アイテム!C:E,3,FALSE))</f>
        <v/>
      </c>
      <c r="K46" s="17" t="s">
        <v>2290</v>
      </c>
      <c r="L46" s="255">
        <v>5000</v>
      </c>
      <c r="M46" s="92" t="s">
        <v>1862</v>
      </c>
    </row>
    <row r="47" spans="2:15">
      <c r="B47" s="85" t="s">
        <v>777</v>
      </c>
      <c r="C47" s="86" t="s">
        <v>694</v>
      </c>
      <c r="D47" s="86" t="s">
        <v>143</v>
      </c>
      <c r="E47" s="86" t="s">
        <v>695</v>
      </c>
      <c r="F47" s="86" t="s">
        <v>2178</v>
      </c>
      <c r="G47" s="86" t="s">
        <v>2170</v>
      </c>
      <c r="H47" s="86" t="s">
        <v>696</v>
      </c>
      <c r="I47" s="86" t="s">
        <v>780</v>
      </c>
      <c r="J47" s="86" t="str">
        <f>IF(ISNA(VLOOKUP(H47,限定アイテム!C:E,3,FALSE)),"",VLOOKUP(H47,限定アイテム!C:E,3,FALSE))</f>
        <v/>
      </c>
      <c r="K47" s="86" t="s">
        <v>1514</v>
      </c>
      <c r="L47" s="252"/>
      <c r="M47" s="87"/>
    </row>
    <row r="48" spans="2:15">
      <c r="B48" s="134">
        <v>40433</v>
      </c>
      <c r="C48" s="11" t="s">
        <v>1867</v>
      </c>
      <c r="D48" s="129"/>
      <c r="E48" s="130">
        <v>0.3125</v>
      </c>
      <c r="F48" s="130"/>
      <c r="G48" s="130"/>
      <c r="H48" s="129"/>
      <c r="I48" s="129"/>
      <c r="J48" s="129" t="str">
        <f>IF(ISNA(VLOOKUP(H48,限定アイテム!C:E,3,FALSE)),"",VLOOKUP(H48,限定アイテム!C:E,3,FALSE))</f>
        <v/>
      </c>
      <c r="K48" s="129"/>
      <c r="L48" s="257">
        <v>6000</v>
      </c>
      <c r="M48" s="131" t="s">
        <v>1865</v>
      </c>
    </row>
    <row r="49" spans="2:13">
      <c r="B49" s="90"/>
      <c r="C49" s="14"/>
      <c r="D49" s="14" t="s">
        <v>1875</v>
      </c>
      <c r="E49" s="132"/>
      <c r="F49" s="132">
        <f>E58-E48</f>
        <v>7.7777777777777779E-2</v>
      </c>
      <c r="G49" s="132"/>
      <c r="H49" s="14" t="s">
        <v>243</v>
      </c>
      <c r="I49" s="14" t="s">
        <v>1869</v>
      </c>
      <c r="J49" s="14" t="str">
        <f>IF(ISNA(VLOOKUP(H49,限定アイテム!C:E,3,FALSE)),"",VLOOKUP(H49,限定アイテム!C:E,3,FALSE))</f>
        <v/>
      </c>
      <c r="K49" s="14"/>
      <c r="L49" s="257">
        <v>3520</v>
      </c>
      <c r="M49" s="131" t="s">
        <v>1873</v>
      </c>
    </row>
    <row r="50" spans="2:13">
      <c r="B50" s="90"/>
      <c r="C50" s="126"/>
      <c r="D50" s="126"/>
      <c r="E50" s="248"/>
      <c r="F50" s="248"/>
      <c r="G50" s="248"/>
      <c r="H50" s="126" t="s">
        <v>1781</v>
      </c>
      <c r="I50" s="126" t="s">
        <v>1870</v>
      </c>
      <c r="J50" s="126" t="str">
        <f>IF(ISNA(VLOOKUP(H50,限定アイテム!C:E,3,FALSE)),"",VLOOKUP(H50,限定アイテム!C:E,3,FALSE))</f>
        <v/>
      </c>
      <c r="K50" s="126"/>
      <c r="L50" s="257"/>
      <c r="M50" s="131"/>
    </row>
    <row r="51" spans="2:13">
      <c r="B51" s="90"/>
      <c r="C51" s="126"/>
      <c r="D51" s="126"/>
      <c r="E51" s="248"/>
      <c r="F51" s="248"/>
      <c r="G51" s="248"/>
      <c r="H51" s="126" t="s">
        <v>1782</v>
      </c>
      <c r="I51" s="126" t="s">
        <v>1871</v>
      </c>
      <c r="J51" s="126" t="str">
        <f>IF(ISNA(VLOOKUP(H51,限定アイテム!C:E,3,FALSE)),"",VLOOKUP(H51,限定アイテム!C:E,3,FALSE))</f>
        <v/>
      </c>
      <c r="K51" s="126"/>
      <c r="L51" s="257"/>
      <c r="M51" s="131"/>
    </row>
    <row r="52" spans="2:13">
      <c r="B52" s="90"/>
      <c r="C52" s="126"/>
      <c r="D52" s="126"/>
      <c r="E52" s="248"/>
      <c r="F52" s="248"/>
      <c r="G52" s="248"/>
      <c r="H52" s="126" t="s">
        <v>239</v>
      </c>
      <c r="I52" s="126" t="s">
        <v>1872</v>
      </c>
      <c r="J52" s="126" t="str">
        <f>IF(ISNA(VLOOKUP(H52,限定アイテム!C:E,3,FALSE)),"",VLOOKUP(H52,限定アイテム!C:E,3,FALSE))</f>
        <v/>
      </c>
      <c r="K52" s="126"/>
      <c r="L52" s="257"/>
      <c r="M52" s="131"/>
    </row>
    <row r="53" spans="2:13">
      <c r="B53" s="90"/>
      <c r="C53" s="126"/>
      <c r="D53" s="126"/>
      <c r="E53" s="248"/>
      <c r="F53" s="248"/>
      <c r="G53" s="248"/>
      <c r="H53" s="126" t="s">
        <v>240</v>
      </c>
      <c r="I53" s="126" t="s">
        <v>1878</v>
      </c>
      <c r="J53" s="126" t="str">
        <f>IF(ISNA(VLOOKUP(H53,限定アイテム!C:E,3,FALSE)),"",VLOOKUP(H53,限定アイテム!C:E,3,FALSE))</f>
        <v/>
      </c>
      <c r="K53" s="126"/>
      <c r="L53" s="257"/>
      <c r="M53" s="131"/>
    </row>
    <row r="54" spans="2:13">
      <c r="B54" s="90"/>
      <c r="C54" s="126"/>
      <c r="D54" s="126"/>
      <c r="E54" s="132"/>
      <c r="F54" s="132"/>
      <c r="G54" s="132"/>
      <c r="H54" s="14" t="s">
        <v>1662</v>
      </c>
      <c r="I54" s="14" t="s">
        <v>1879</v>
      </c>
      <c r="J54" s="14" t="str">
        <f>IF(ISNA(VLOOKUP(H54,限定アイテム!C:E,3,FALSE)),"",VLOOKUP(H54,限定アイテム!C:E,3,FALSE))</f>
        <v/>
      </c>
      <c r="K54" s="14"/>
      <c r="L54" s="257"/>
      <c r="M54" s="131"/>
    </row>
    <row r="55" spans="2:13">
      <c r="B55" s="90"/>
      <c r="C55" s="126"/>
      <c r="D55" s="14"/>
      <c r="E55" s="248"/>
      <c r="F55" s="248"/>
      <c r="G55" s="248"/>
      <c r="H55" s="126" t="s">
        <v>1881</v>
      </c>
      <c r="I55" s="126" t="s">
        <v>1880</v>
      </c>
      <c r="J55" s="126" t="str">
        <f>IF(ISNA(VLOOKUP(H55,限定アイテム!C:E,3,FALSE)),"",VLOOKUP(H55,限定アイテム!C:E,3,FALSE))</f>
        <v>伊賀の里</v>
      </c>
      <c r="K55" s="126"/>
      <c r="L55" s="257"/>
      <c r="M55" s="131"/>
    </row>
    <row r="56" spans="2:13">
      <c r="B56" s="90"/>
      <c r="C56" s="126"/>
      <c r="D56" s="129"/>
      <c r="E56" s="248"/>
      <c r="F56" s="248"/>
      <c r="G56" s="248"/>
      <c r="H56" s="126" t="s">
        <v>1883</v>
      </c>
      <c r="I56" s="126" t="s">
        <v>1882</v>
      </c>
      <c r="J56" s="126" t="str">
        <f>IF(ISNA(VLOOKUP(H56,限定アイテム!C:E,3,FALSE)),"",VLOOKUP(H56,限定アイテム!C:E,3,FALSE))</f>
        <v/>
      </c>
      <c r="K56" s="126"/>
      <c r="L56" s="257"/>
      <c r="M56" s="131"/>
    </row>
    <row r="57" spans="2:13">
      <c r="B57" s="90"/>
      <c r="C57" s="126"/>
      <c r="D57" s="129"/>
      <c r="E57" s="248"/>
      <c r="F57" s="248"/>
      <c r="G57" s="248"/>
      <c r="H57" s="126" t="s">
        <v>1885</v>
      </c>
      <c r="I57" s="126" t="s">
        <v>1884</v>
      </c>
      <c r="J57" s="126" t="str">
        <f>IF(ISNA(VLOOKUP(H57,限定アイテム!C:E,3,FALSE)),"",VLOOKUP(H57,限定アイテム!C:E,3,FALSE))</f>
        <v/>
      </c>
      <c r="K57" s="126"/>
      <c r="L57" s="257"/>
      <c r="M57" s="131"/>
    </row>
    <row r="58" spans="2:13" ht="27">
      <c r="B58" s="90"/>
      <c r="C58" s="17" t="s">
        <v>1783</v>
      </c>
      <c r="D58" s="17"/>
      <c r="E58" s="79">
        <v>0.39027777777777778</v>
      </c>
      <c r="F58" s="79"/>
      <c r="G58" s="79"/>
      <c r="H58" s="17"/>
      <c r="I58" s="17"/>
      <c r="J58" s="17" t="str">
        <f>IF(ISNA(VLOOKUP(H58,限定アイテム!C:E,3,FALSE)),"",VLOOKUP(H58,限定アイテム!C:E,3,FALSE))</f>
        <v/>
      </c>
      <c r="K58" s="319" t="s">
        <v>2301</v>
      </c>
      <c r="L58" s="255">
        <v>3800</v>
      </c>
      <c r="M58" s="249" t="s">
        <v>1863</v>
      </c>
    </row>
    <row r="59" spans="2:13">
      <c r="B59" s="90"/>
      <c r="C59" s="11" t="str">
        <f>C58</f>
        <v>大和八木</v>
      </c>
      <c r="D59" s="129" t="s">
        <v>1891</v>
      </c>
      <c r="E59" s="130">
        <v>0.40416666666666662</v>
      </c>
      <c r="F59" s="130"/>
      <c r="G59" s="130"/>
      <c r="H59" s="129"/>
      <c r="I59" s="129"/>
      <c r="J59" s="129" t="str">
        <f>IF(ISNA(VLOOKUP(H59,限定アイテム!C:E,3,FALSE)),"",VLOOKUP(H59,限定アイテム!C:E,3,FALSE))</f>
        <v/>
      </c>
      <c r="K59" s="129"/>
      <c r="L59" s="257"/>
      <c r="M59" s="131"/>
    </row>
    <row r="60" spans="2:13">
      <c r="B60" s="90"/>
      <c r="C60" s="14"/>
      <c r="D60" s="14" t="s">
        <v>1876</v>
      </c>
      <c r="E60" s="132"/>
      <c r="F60" s="248">
        <f>E61-E59</f>
        <v>2.0833333333333814E-3</v>
      </c>
      <c r="G60" s="248"/>
      <c r="H60" s="265" t="s">
        <v>1788</v>
      </c>
      <c r="I60" s="14" t="s">
        <v>1901</v>
      </c>
      <c r="J60" s="265" t="str">
        <f>IF(ISNA(VLOOKUP(H60,限定アイテム!C:E,3,FALSE)),"",VLOOKUP(H60,限定アイテム!C:E,3,FALSE))</f>
        <v/>
      </c>
      <c r="K60" s="14"/>
      <c r="L60" s="254"/>
      <c r="M60" s="91"/>
    </row>
    <row r="61" spans="2:13">
      <c r="B61" s="90"/>
      <c r="C61" s="17" t="s">
        <v>1784</v>
      </c>
      <c r="D61" s="17"/>
      <c r="E61" s="79">
        <v>0.40625</v>
      </c>
      <c r="F61" s="79"/>
      <c r="G61" s="79">
        <f>E62-E61</f>
        <v>5.5555555555555358E-3</v>
      </c>
      <c r="H61" s="17"/>
      <c r="I61" s="17"/>
      <c r="J61" s="17" t="str">
        <f>IF(ISNA(VLOOKUP(H61,限定アイテム!C:E,3,FALSE)),"",VLOOKUP(H61,限定アイテム!C:E,3,FALSE))</f>
        <v/>
      </c>
      <c r="K61" s="17"/>
      <c r="L61" s="255"/>
      <c r="M61" s="92"/>
    </row>
    <row r="62" spans="2:13">
      <c r="B62" s="90"/>
      <c r="C62" s="11" t="s">
        <v>1785</v>
      </c>
      <c r="D62" s="129"/>
      <c r="E62" s="130">
        <v>0.41180555555555554</v>
      </c>
      <c r="F62" s="130"/>
      <c r="G62" s="130"/>
      <c r="H62" s="129"/>
      <c r="I62" s="129"/>
      <c r="J62" s="129" t="str">
        <f>IF(ISNA(VLOOKUP(H62,限定アイテム!C:E,3,FALSE)),"",VLOOKUP(H62,限定アイテム!C:E,3,FALSE))</f>
        <v/>
      </c>
      <c r="K62" s="129"/>
      <c r="L62" s="257"/>
      <c r="M62" s="131"/>
    </row>
    <row r="63" spans="2:13">
      <c r="B63" s="90"/>
      <c r="C63" s="14"/>
      <c r="D63" s="14" t="s">
        <v>1787</v>
      </c>
      <c r="E63" s="132"/>
      <c r="F63" s="248">
        <f>E68-E62</f>
        <v>7.7083333333333337E-2</v>
      </c>
      <c r="G63" s="248"/>
      <c r="H63" s="14" t="s">
        <v>1790</v>
      </c>
      <c r="I63" s="14" t="s">
        <v>1789</v>
      </c>
      <c r="J63" s="14" t="str">
        <f>IF(ISNA(VLOOKUP(H63,限定アイテム!C:E,3,FALSE)),"",VLOOKUP(H63,限定アイテム!C:E,3,FALSE))</f>
        <v/>
      </c>
      <c r="K63" s="14"/>
      <c r="L63" s="254">
        <v>1450</v>
      </c>
      <c r="M63" s="91" t="s">
        <v>1864</v>
      </c>
    </row>
    <row r="64" spans="2:13">
      <c r="B64" s="90"/>
      <c r="C64" s="126"/>
      <c r="D64" s="126"/>
      <c r="E64" s="248"/>
      <c r="F64" s="132"/>
      <c r="G64" s="132"/>
      <c r="H64" s="126" t="s">
        <v>1792</v>
      </c>
      <c r="I64" s="126" t="s">
        <v>1791</v>
      </c>
      <c r="J64" s="126" t="str">
        <f>IF(ISNA(VLOOKUP(H64,限定アイテム!C:E,3,FALSE)),"",VLOOKUP(H64,限定アイテム!C:E,3,FALSE))</f>
        <v>金剛峯寺</v>
      </c>
      <c r="K64" s="126"/>
      <c r="L64" s="256"/>
      <c r="M64" s="127"/>
    </row>
    <row r="65" spans="2:13">
      <c r="B65" s="90"/>
      <c r="C65" s="126"/>
      <c r="D65" s="126"/>
      <c r="E65" s="248"/>
      <c r="F65" s="132"/>
      <c r="G65" s="132"/>
      <c r="H65" s="126" t="s">
        <v>1794</v>
      </c>
      <c r="I65" s="126" t="s">
        <v>1793</v>
      </c>
      <c r="J65" s="126" t="str">
        <f>IF(ISNA(VLOOKUP(H65,限定アイテム!C:E,3,FALSE)),"",VLOOKUP(H65,限定アイテム!C:E,3,FALSE))</f>
        <v/>
      </c>
      <c r="K65" s="126"/>
      <c r="L65" s="256"/>
      <c r="M65" s="127"/>
    </row>
    <row r="66" spans="2:13">
      <c r="B66" s="90"/>
      <c r="C66" s="126"/>
      <c r="D66" s="126"/>
      <c r="E66" s="248"/>
      <c r="F66" s="248"/>
      <c r="G66" s="248"/>
      <c r="H66" s="126" t="s">
        <v>1795</v>
      </c>
      <c r="I66" s="126" t="s">
        <v>1796</v>
      </c>
      <c r="J66" s="126" t="str">
        <f>IF(ISNA(VLOOKUP(H66,限定アイテム!C:E,3,FALSE)),"",VLOOKUP(H66,限定アイテム!C:E,3,FALSE))</f>
        <v/>
      </c>
      <c r="K66" s="126"/>
      <c r="L66" s="256"/>
      <c r="M66" s="127"/>
    </row>
    <row r="67" spans="2:13">
      <c r="B67" s="90"/>
      <c r="C67" s="126"/>
      <c r="D67" s="126"/>
      <c r="E67" s="248"/>
      <c r="F67" s="248"/>
      <c r="G67" s="248"/>
      <c r="H67" s="304" t="s">
        <v>1786</v>
      </c>
      <c r="I67" s="126" t="s">
        <v>1786</v>
      </c>
      <c r="J67" s="126" t="str">
        <f>IF(ISNA(VLOOKUP(H67,限定アイテム!C:E,3,FALSE)),"",VLOOKUP(H67,限定アイテム!C:E,3,FALSE))</f>
        <v/>
      </c>
      <c r="K67" s="126"/>
      <c r="L67" s="256"/>
      <c r="M67" s="127"/>
    </row>
    <row r="68" spans="2:13">
      <c r="B68" s="90"/>
      <c r="C68" s="17" t="s">
        <v>1786</v>
      </c>
      <c r="D68" s="17"/>
      <c r="E68" s="79">
        <v>0.48888888888888887</v>
      </c>
      <c r="F68" s="79"/>
      <c r="G68" s="79">
        <f>E69-E68</f>
        <v>6.9444444444444753E-3</v>
      </c>
      <c r="H68" s="17"/>
      <c r="I68" s="17"/>
      <c r="J68" s="17" t="str">
        <f>IF(ISNA(VLOOKUP(H68,限定アイテム!C:E,3,FALSE)),"",VLOOKUP(H68,限定アイテム!C:E,3,FALSE))</f>
        <v/>
      </c>
      <c r="K68" s="17"/>
      <c r="L68" s="255"/>
      <c r="M68" s="92"/>
    </row>
    <row r="69" spans="2:13">
      <c r="B69" s="90"/>
      <c r="C69" s="11" t="str">
        <f>C68</f>
        <v>和歌山</v>
      </c>
      <c r="D69" s="129"/>
      <c r="E69" s="130">
        <v>0.49583333333333335</v>
      </c>
      <c r="F69" s="130"/>
      <c r="G69" s="130"/>
      <c r="H69" s="129"/>
      <c r="I69" s="129"/>
      <c r="J69" s="129" t="str">
        <f>IF(ISNA(VLOOKUP(H69,限定アイテム!C:E,3,FALSE)),"",VLOOKUP(H69,限定アイテム!C:E,3,FALSE))</f>
        <v/>
      </c>
      <c r="K69" s="129"/>
      <c r="L69" s="257"/>
      <c r="M69" s="131"/>
    </row>
    <row r="70" spans="2:13">
      <c r="B70" s="90"/>
      <c r="C70" s="14"/>
      <c r="D70" s="14" t="s">
        <v>1847</v>
      </c>
      <c r="E70" s="132"/>
      <c r="F70" s="248">
        <f t="shared" ref="F70" si="0">E71-E69</f>
        <v>3.4722222222221544E-3</v>
      </c>
      <c r="G70" s="248"/>
      <c r="H70" s="14" t="s">
        <v>1805</v>
      </c>
      <c r="I70" s="14" t="s">
        <v>1805</v>
      </c>
      <c r="J70" s="14" t="str">
        <f>IF(ISNA(VLOOKUP(H70,限定アイテム!C:E,3,FALSE)),"",VLOOKUP(H70,限定アイテム!C:E,3,FALSE))</f>
        <v/>
      </c>
      <c r="K70" s="14"/>
      <c r="L70" s="254">
        <v>160</v>
      </c>
      <c r="M70" s="91" t="s">
        <v>1864</v>
      </c>
    </row>
    <row r="71" spans="2:13">
      <c r="B71" s="90"/>
      <c r="C71" s="17" t="s">
        <v>1805</v>
      </c>
      <c r="D71" s="17" t="s">
        <v>1892</v>
      </c>
      <c r="E71" s="79">
        <v>0.4993055555555555</v>
      </c>
      <c r="F71" s="79"/>
      <c r="G71" s="79">
        <f>E72-E71</f>
        <v>5.5555555555555913E-3</v>
      </c>
      <c r="H71" s="17"/>
      <c r="I71" s="17"/>
      <c r="J71" s="17" t="str">
        <f>IF(ISNA(VLOOKUP(H71,限定アイテム!C:E,3,FALSE)),"",VLOOKUP(H71,限定アイテム!C:E,3,FALSE))</f>
        <v/>
      </c>
      <c r="K71" s="251" t="s">
        <v>1857</v>
      </c>
      <c r="L71" s="255"/>
      <c r="M71" s="250"/>
    </row>
    <row r="72" spans="2:13">
      <c r="B72" s="90"/>
      <c r="C72" s="11" t="str">
        <f>C71</f>
        <v>六十谷</v>
      </c>
      <c r="D72" s="129" t="s">
        <v>1893</v>
      </c>
      <c r="E72" s="130">
        <v>0.50486111111111109</v>
      </c>
      <c r="F72" s="130"/>
      <c r="G72" s="130"/>
      <c r="H72" s="129"/>
      <c r="I72" s="129"/>
      <c r="J72" s="129" t="str">
        <f>IF(ISNA(VLOOKUP(H72,限定アイテム!C:E,3,FALSE)),"",VLOOKUP(H72,限定アイテム!C:E,3,FALSE))</f>
        <v/>
      </c>
      <c r="K72" s="129"/>
      <c r="L72" s="257"/>
      <c r="M72" s="131"/>
    </row>
    <row r="73" spans="2:13">
      <c r="B73" s="90"/>
      <c r="C73" s="14"/>
      <c r="D73" s="14" t="s">
        <v>1848</v>
      </c>
      <c r="E73" s="132"/>
      <c r="F73" s="248">
        <f t="shared" ref="F73" si="1">E74-E72</f>
        <v>4.1666666666666519E-3</v>
      </c>
      <c r="G73" s="248"/>
      <c r="H73" s="14"/>
      <c r="I73" s="14"/>
      <c r="J73" s="14" t="str">
        <f>IF(ISNA(VLOOKUP(H73,限定アイテム!C:E,3,FALSE)),"",VLOOKUP(H73,限定アイテム!C:E,3,FALSE))</f>
        <v/>
      </c>
      <c r="K73" s="14"/>
      <c r="L73" s="254">
        <v>160</v>
      </c>
      <c r="M73" s="91" t="s">
        <v>1864</v>
      </c>
    </row>
    <row r="74" spans="2:13">
      <c r="B74" s="90"/>
      <c r="C74" s="17" t="s">
        <v>1806</v>
      </c>
      <c r="D74" s="17"/>
      <c r="E74" s="79">
        <v>0.50902777777777775</v>
      </c>
      <c r="F74" s="79"/>
      <c r="G74" s="79">
        <f>E75-E74</f>
        <v>0</v>
      </c>
      <c r="H74" s="17"/>
      <c r="I74" s="17"/>
      <c r="J74" s="17" t="str">
        <f>IF(ISNA(VLOOKUP(H74,限定アイテム!C:E,3,FALSE)),"",VLOOKUP(H74,限定アイテム!C:E,3,FALSE))</f>
        <v/>
      </c>
      <c r="K74" s="17"/>
      <c r="L74" s="255"/>
      <c r="M74" s="92"/>
    </row>
    <row r="75" spans="2:13">
      <c r="B75" s="90"/>
      <c r="C75" s="11" t="str">
        <f>C74</f>
        <v>和歌山</v>
      </c>
      <c r="D75" s="129"/>
      <c r="E75" s="130">
        <v>0.50902777777777775</v>
      </c>
      <c r="F75" s="130"/>
      <c r="G75" s="130"/>
      <c r="H75" s="129"/>
      <c r="I75" s="129"/>
      <c r="J75" s="129" t="str">
        <f>IF(ISNA(VLOOKUP(H75,限定アイテム!C:E,3,FALSE)),"",VLOOKUP(H75,限定アイテム!C:E,3,FALSE))</f>
        <v/>
      </c>
      <c r="K75" s="129"/>
      <c r="L75" s="257"/>
      <c r="M75" s="131"/>
    </row>
    <row r="76" spans="2:13" ht="27">
      <c r="B76" s="90"/>
      <c r="C76" s="14"/>
      <c r="D76" s="14" t="s">
        <v>1264</v>
      </c>
      <c r="E76" s="132"/>
      <c r="F76" s="248">
        <f t="shared" ref="F76" si="2">E77-E75</f>
        <v>2.2222222222222254E-2</v>
      </c>
      <c r="G76" s="248"/>
      <c r="H76" s="14"/>
      <c r="I76" s="14"/>
      <c r="J76" s="14" t="str">
        <f>IF(ISNA(VLOOKUP(H76,限定アイテム!C:E,3,FALSE)),"",VLOOKUP(H76,限定アイテム!C:E,3,FALSE))</f>
        <v/>
      </c>
      <c r="K76" s="15" t="s">
        <v>2262</v>
      </c>
      <c r="L76" s="254"/>
      <c r="M76" s="91"/>
    </row>
    <row r="77" spans="2:13">
      <c r="B77" s="90"/>
      <c r="C77" s="17" t="s">
        <v>1797</v>
      </c>
      <c r="D77" s="17"/>
      <c r="E77" s="79">
        <v>0.53125</v>
      </c>
      <c r="F77" s="79"/>
      <c r="G77" s="79">
        <f>E78-E77</f>
        <v>5.5555555555555358E-3</v>
      </c>
      <c r="H77" s="17"/>
      <c r="I77" s="17"/>
      <c r="J77" s="17" t="str">
        <f>IF(ISNA(VLOOKUP(H77,限定アイテム!C:E,3,FALSE)),"",VLOOKUP(H77,限定アイテム!C:E,3,FALSE))</f>
        <v/>
      </c>
      <c r="K77" s="17"/>
      <c r="L77" s="255"/>
      <c r="M77" s="92"/>
    </row>
    <row r="78" spans="2:13">
      <c r="B78" s="90"/>
      <c r="C78" s="11" t="str">
        <f>C77</f>
        <v>和歌山市</v>
      </c>
      <c r="D78" s="129" t="s">
        <v>1894</v>
      </c>
      <c r="E78" s="130">
        <v>0.53680555555555554</v>
      </c>
      <c r="F78" s="130"/>
      <c r="G78" s="130"/>
      <c r="H78" s="129"/>
      <c r="I78" s="129"/>
      <c r="J78" s="129" t="str">
        <f>IF(ISNA(VLOOKUP(H78,限定アイテム!C:E,3,FALSE)),"",VLOOKUP(H78,限定アイテム!C:E,3,FALSE))</f>
        <v/>
      </c>
      <c r="K78" s="129"/>
      <c r="L78" s="257"/>
      <c r="M78" s="131"/>
    </row>
    <row r="79" spans="2:13" ht="27">
      <c r="B79" s="90"/>
      <c r="C79" s="14"/>
      <c r="D79" s="14" t="s">
        <v>1798</v>
      </c>
      <c r="E79" s="132"/>
      <c r="F79" s="248">
        <f t="shared" ref="F79" si="3">E80-E78</f>
        <v>5.5555555555556468E-3</v>
      </c>
      <c r="G79" s="248"/>
      <c r="H79" s="14" t="s">
        <v>1804</v>
      </c>
      <c r="I79" s="14" t="s">
        <v>1803</v>
      </c>
      <c r="J79" s="14" t="str">
        <f>IF(ISNA(VLOOKUP(H79,限定アイテム!C:E,3,FALSE)),"",VLOOKUP(H79,限定アイテム!C:E,3,FALSE))</f>
        <v/>
      </c>
      <c r="K79" s="15" t="s">
        <v>2263</v>
      </c>
      <c r="L79" s="254"/>
      <c r="M79" s="91"/>
    </row>
    <row r="80" spans="2:13">
      <c r="B80" s="90"/>
      <c r="C80" s="17" t="s">
        <v>1799</v>
      </c>
      <c r="D80" s="17"/>
      <c r="E80" s="79">
        <v>0.54236111111111118</v>
      </c>
      <c r="F80" s="79"/>
      <c r="G80" s="79">
        <f>E81-E80</f>
        <v>6.2499999999998668E-3</v>
      </c>
      <c r="H80" s="17"/>
      <c r="I80" s="17"/>
      <c r="J80" s="17" t="str">
        <f>IF(ISNA(VLOOKUP(H80,限定アイテム!C:E,3,FALSE)),"",VLOOKUP(H80,限定アイテム!C:E,3,FALSE))</f>
        <v/>
      </c>
      <c r="K80" s="251" t="s">
        <v>1857</v>
      </c>
      <c r="L80" s="255"/>
      <c r="M80" s="250"/>
    </row>
    <row r="81" spans="2:13">
      <c r="B81" s="90"/>
      <c r="C81" s="11" t="str">
        <f>C80</f>
        <v>東松江</v>
      </c>
      <c r="D81" s="129"/>
      <c r="E81" s="130">
        <v>0.54861111111111105</v>
      </c>
      <c r="F81" s="130"/>
      <c r="G81" s="130"/>
      <c r="H81" s="129"/>
      <c r="I81" s="129"/>
      <c r="J81" s="129" t="str">
        <f>IF(ISNA(VLOOKUP(H81,限定アイテム!C:E,3,FALSE)),"",VLOOKUP(H81,限定アイテム!C:E,3,FALSE))</f>
        <v/>
      </c>
      <c r="K81" s="129"/>
      <c r="L81" s="257"/>
      <c r="M81" s="131"/>
    </row>
    <row r="82" spans="2:13">
      <c r="B82" s="90"/>
      <c r="C82" s="14"/>
      <c r="D82" s="14" t="s">
        <v>1800</v>
      </c>
      <c r="E82" s="132"/>
      <c r="F82" s="248">
        <f t="shared" ref="F82" si="4">E83-E81</f>
        <v>5.5555555555556468E-3</v>
      </c>
      <c r="G82" s="248"/>
      <c r="H82" s="14"/>
      <c r="I82" s="14"/>
      <c r="J82" s="14" t="str">
        <f>IF(ISNA(VLOOKUP(H82,限定アイテム!C:E,3,FALSE)),"",VLOOKUP(H82,限定アイテム!C:E,3,FALSE))</f>
        <v/>
      </c>
      <c r="K82" s="14"/>
      <c r="L82" s="254"/>
      <c r="M82" s="91"/>
    </row>
    <row r="83" spans="2:13">
      <c r="B83" s="90"/>
      <c r="C83" s="17" t="s">
        <v>1797</v>
      </c>
      <c r="D83" s="17"/>
      <c r="E83" s="79">
        <v>0.5541666666666667</v>
      </c>
      <c r="F83" s="79"/>
      <c r="G83" s="79">
        <f>E84-E83</f>
        <v>8.3333333333333037E-3</v>
      </c>
      <c r="H83" s="17"/>
      <c r="I83" s="17"/>
      <c r="J83" s="17" t="str">
        <f>IF(ISNA(VLOOKUP(H83,限定アイテム!C:E,3,FALSE)),"",VLOOKUP(H83,限定アイテム!C:E,3,FALSE))</f>
        <v/>
      </c>
      <c r="K83" s="17"/>
      <c r="L83" s="255"/>
      <c r="M83" s="92"/>
    </row>
    <row r="84" spans="2:13">
      <c r="B84" s="90"/>
      <c r="C84" s="11" t="str">
        <f>C83</f>
        <v>和歌山市</v>
      </c>
      <c r="D84" s="129"/>
      <c r="E84" s="130">
        <v>0.5625</v>
      </c>
      <c r="F84" s="130"/>
      <c r="G84" s="130"/>
      <c r="H84" s="129"/>
      <c r="I84" s="129"/>
      <c r="J84" s="129" t="str">
        <f>IF(ISNA(VLOOKUP(H84,限定アイテム!C:E,3,FALSE)),"",VLOOKUP(H84,限定アイテム!C:E,3,FALSE))</f>
        <v/>
      </c>
      <c r="K84" s="129"/>
      <c r="L84" s="257"/>
      <c r="M84" s="131"/>
    </row>
    <row r="85" spans="2:13" ht="27">
      <c r="B85" s="90"/>
      <c r="C85" s="14"/>
      <c r="D85" s="14" t="s">
        <v>1802</v>
      </c>
      <c r="E85" s="132"/>
      <c r="F85" s="132">
        <f>E91-E84</f>
        <v>3.6805555555555536E-2</v>
      </c>
      <c r="G85" s="132"/>
      <c r="H85" s="14" t="s">
        <v>1807</v>
      </c>
      <c r="I85" s="14" t="s">
        <v>1824</v>
      </c>
      <c r="J85" s="14" t="str">
        <f>IF(ISNA(VLOOKUP(H85,限定アイテム!C:E,3,FALSE)),"",VLOOKUP(H85,限定アイテム!C:E,3,FALSE))</f>
        <v/>
      </c>
      <c r="K85" s="15" t="s">
        <v>2264</v>
      </c>
      <c r="L85" s="254"/>
      <c r="M85" s="91"/>
    </row>
    <row r="86" spans="2:13">
      <c r="B86" s="90"/>
      <c r="C86" s="126"/>
      <c r="D86" s="14" t="s">
        <v>2261</v>
      </c>
      <c r="E86" s="248"/>
      <c r="F86" s="248"/>
      <c r="G86" s="248"/>
      <c r="H86" s="126" t="s">
        <v>1810</v>
      </c>
      <c r="I86" s="126" t="s">
        <v>1808</v>
      </c>
      <c r="J86" s="126" t="str">
        <f>IF(ISNA(VLOOKUP(H86,限定アイテム!C:E,3,FALSE)),"",VLOOKUP(H86,限定アイテム!C:E,3,FALSE))</f>
        <v/>
      </c>
      <c r="K86" s="126"/>
      <c r="L86" s="256"/>
      <c r="M86" s="127"/>
    </row>
    <row r="87" spans="2:13">
      <c r="B87" s="90"/>
      <c r="C87" s="126"/>
      <c r="D87" s="126"/>
      <c r="E87" s="248"/>
      <c r="F87" s="248"/>
      <c r="G87" s="248"/>
      <c r="H87" s="126" t="s">
        <v>1811</v>
      </c>
      <c r="I87" s="126" t="s">
        <v>1809</v>
      </c>
      <c r="J87" s="126" t="str">
        <f>IF(ISNA(VLOOKUP(H87,限定アイテム!C:E,3,FALSE)),"",VLOOKUP(H87,限定アイテム!C:E,3,FALSE))</f>
        <v/>
      </c>
      <c r="K87" s="126"/>
      <c r="L87" s="256"/>
      <c r="M87" s="127"/>
    </row>
    <row r="88" spans="2:13">
      <c r="B88" s="90"/>
      <c r="C88" s="126"/>
      <c r="D88" s="126"/>
      <c r="E88" s="248"/>
      <c r="F88" s="248"/>
      <c r="G88" s="248"/>
      <c r="H88" s="126" t="s">
        <v>1813</v>
      </c>
      <c r="I88" s="126" t="s">
        <v>1812</v>
      </c>
      <c r="J88" s="126" t="str">
        <f>IF(ISNA(VLOOKUP(H88,限定アイテム!C:E,3,FALSE)),"",VLOOKUP(H88,限定アイテム!C:E,3,FALSE))</f>
        <v>仁徳陵古墳</v>
      </c>
      <c r="K88" s="126" t="s">
        <v>2278</v>
      </c>
      <c r="L88" s="256"/>
      <c r="M88" s="127"/>
    </row>
    <row r="89" spans="2:13">
      <c r="B89" s="90"/>
      <c r="C89" s="126"/>
      <c r="D89" s="126"/>
      <c r="E89" s="248"/>
      <c r="F89" s="248"/>
      <c r="G89" s="248"/>
      <c r="H89" s="126" t="s">
        <v>1815</v>
      </c>
      <c r="I89" s="126" t="s">
        <v>1814</v>
      </c>
      <c r="J89" s="126" t="str">
        <f>IF(ISNA(VLOOKUP(H89,限定アイテム!C:E,3,FALSE)),"",VLOOKUP(H89,限定アイテム!C:E,3,FALSE))</f>
        <v/>
      </c>
      <c r="K89" s="126"/>
      <c r="L89" s="256"/>
      <c r="M89" s="127"/>
    </row>
    <row r="90" spans="2:13">
      <c r="B90" s="90"/>
      <c r="C90" s="126"/>
      <c r="D90" s="126"/>
      <c r="E90" s="248"/>
      <c r="F90" s="248"/>
      <c r="G90" s="248"/>
      <c r="H90" s="304" t="s">
        <v>1817</v>
      </c>
      <c r="I90" s="126" t="s">
        <v>1816</v>
      </c>
      <c r="J90" s="126" t="str">
        <f>IF(ISNA(VLOOKUP(H90,限定アイテム!C:E,3,FALSE)),"",VLOOKUP(H90,限定アイテム!C:E,3,FALSE))</f>
        <v/>
      </c>
      <c r="K90" s="126"/>
      <c r="L90" s="256"/>
      <c r="M90" s="127"/>
    </row>
    <row r="91" spans="2:13">
      <c r="B91" s="90"/>
      <c r="C91" s="17" t="s">
        <v>1801</v>
      </c>
      <c r="D91" s="17" t="s">
        <v>1895</v>
      </c>
      <c r="E91" s="79">
        <v>0.59930555555555554</v>
      </c>
      <c r="F91" s="79"/>
      <c r="G91" s="79">
        <f>E92-E91</f>
        <v>4.1666666666666519E-3</v>
      </c>
      <c r="H91" s="17"/>
      <c r="I91" s="17"/>
      <c r="J91" s="17" t="str">
        <f>IF(ISNA(VLOOKUP(H91,限定アイテム!C:E,3,FALSE)),"",VLOOKUP(H91,限定アイテム!C:E,3,FALSE))</f>
        <v/>
      </c>
      <c r="K91" s="17"/>
      <c r="L91" s="255"/>
      <c r="M91" s="92"/>
    </row>
    <row r="92" spans="2:13">
      <c r="B92" s="90"/>
      <c r="C92" s="11" t="str">
        <f>C91</f>
        <v>天下茶屋</v>
      </c>
      <c r="D92" s="129" t="s">
        <v>1902</v>
      </c>
      <c r="E92" s="130">
        <v>0.60347222222222219</v>
      </c>
      <c r="F92" s="130"/>
      <c r="G92" s="130"/>
      <c r="H92" s="129"/>
      <c r="I92" s="129"/>
      <c r="J92" s="129" t="str">
        <f>IF(ISNA(VLOOKUP(H92,限定アイテム!C:E,3,FALSE)),"",VLOOKUP(H92,限定アイテム!C:E,3,FALSE))</f>
        <v/>
      </c>
      <c r="K92" s="129"/>
      <c r="L92" s="257"/>
      <c r="M92" s="131"/>
    </row>
    <row r="93" spans="2:13">
      <c r="B93" s="90"/>
      <c r="C93" s="14"/>
      <c r="D93" s="14" t="s">
        <v>1877</v>
      </c>
      <c r="E93" s="132"/>
      <c r="F93" s="132">
        <f>E95-E92</f>
        <v>1.5972222222222276E-2</v>
      </c>
      <c r="G93" s="132"/>
      <c r="H93" s="14" t="s">
        <v>1818</v>
      </c>
      <c r="I93" s="14" t="s">
        <v>1819</v>
      </c>
      <c r="J93" s="14" t="str">
        <f>IF(ISNA(VLOOKUP(H93,限定アイテム!C:E,3,FALSE)),"",VLOOKUP(H93,限定アイテム!C:E,3,FALSE))</f>
        <v/>
      </c>
      <c r="K93" s="14"/>
      <c r="L93" s="254"/>
      <c r="M93" s="91"/>
    </row>
    <row r="94" spans="2:13">
      <c r="B94" s="90"/>
      <c r="C94" s="126"/>
      <c r="D94" s="126"/>
      <c r="E94" s="248"/>
      <c r="F94" s="248"/>
      <c r="G94" s="248"/>
      <c r="H94" s="126" t="s">
        <v>1820</v>
      </c>
      <c r="I94" s="126" t="s">
        <v>1830</v>
      </c>
      <c r="J94" s="126" t="str">
        <f>IF(ISNA(VLOOKUP(H94,限定アイテム!C:E,3,FALSE)),"",VLOOKUP(H94,限定アイテム!C:E,3,FALSE))</f>
        <v/>
      </c>
      <c r="K94" s="126"/>
      <c r="L94" s="256"/>
      <c r="M94" s="127"/>
    </row>
    <row r="95" spans="2:13">
      <c r="B95" s="90"/>
      <c r="C95" s="17" t="s">
        <v>1829</v>
      </c>
      <c r="D95" s="17"/>
      <c r="E95" s="79">
        <v>0.61944444444444446</v>
      </c>
      <c r="F95" s="79"/>
      <c r="G95" s="79">
        <f>E96-E95</f>
        <v>1.7361111111111049E-2</v>
      </c>
      <c r="H95" s="17"/>
      <c r="I95" s="17"/>
      <c r="J95" s="17" t="str">
        <f>IF(ISNA(VLOOKUP(H95,限定アイテム!C:E,3,FALSE)),"",VLOOKUP(H95,限定アイテム!C:E,3,FALSE))</f>
        <v/>
      </c>
      <c r="K95" s="17"/>
      <c r="L95" s="255"/>
      <c r="M95" s="92"/>
    </row>
    <row r="96" spans="2:13">
      <c r="B96" s="90"/>
      <c r="C96" s="11" t="str">
        <f>C95</f>
        <v>河内長野</v>
      </c>
      <c r="D96" s="129" t="s">
        <v>1896</v>
      </c>
      <c r="E96" s="130">
        <v>0.63680555555555551</v>
      </c>
      <c r="F96" s="130"/>
      <c r="G96" s="130"/>
      <c r="H96" s="129"/>
      <c r="I96" s="129"/>
      <c r="J96" s="129" t="str">
        <f>IF(ISNA(VLOOKUP(H96,限定アイテム!C:E,3,FALSE)),"",VLOOKUP(H96,限定アイテム!C:E,3,FALSE))</f>
        <v/>
      </c>
      <c r="K96" s="129"/>
      <c r="L96" s="257"/>
      <c r="M96" s="131"/>
    </row>
    <row r="97" spans="2:13">
      <c r="B97" s="90"/>
      <c r="C97" s="14"/>
      <c r="D97" s="14" t="s">
        <v>1886</v>
      </c>
      <c r="E97" s="132"/>
      <c r="F97" s="248">
        <f t="shared" ref="F97" si="5">E98-E96</f>
        <v>1.2500000000000067E-2</v>
      </c>
      <c r="G97" s="248"/>
      <c r="H97" s="14"/>
      <c r="I97" s="14"/>
      <c r="J97" s="14" t="str">
        <f>IF(ISNA(VLOOKUP(H97,限定アイテム!C:E,3,FALSE)),"",VLOOKUP(H97,限定アイテム!C:E,3,FALSE))</f>
        <v/>
      </c>
      <c r="K97" s="14"/>
      <c r="L97" s="254"/>
      <c r="M97" s="91"/>
    </row>
    <row r="98" spans="2:13">
      <c r="B98" s="90"/>
      <c r="C98" s="17" t="s">
        <v>1835</v>
      </c>
      <c r="D98" s="17"/>
      <c r="E98" s="79">
        <v>0.64930555555555558</v>
      </c>
      <c r="F98" s="79"/>
      <c r="G98" s="79">
        <f>E99-E98</f>
        <v>6.9444444444444198E-4</v>
      </c>
      <c r="H98" s="17"/>
      <c r="I98" s="17"/>
      <c r="J98" s="17" t="str">
        <f>IF(ISNA(VLOOKUP(H98,限定アイテム!C:E,3,FALSE)),"",VLOOKUP(H98,限定アイテム!C:E,3,FALSE))</f>
        <v/>
      </c>
      <c r="K98" s="17"/>
      <c r="L98" s="255"/>
      <c r="M98" s="92"/>
    </row>
    <row r="99" spans="2:13">
      <c r="B99" s="90"/>
      <c r="C99" s="11" t="str">
        <f>C98</f>
        <v>古市</v>
      </c>
      <c r="D99" s="129"/>
      <c r="E99" s="130">
        <v>0.65</v>
      </c>
      <c r="F99" s="130"/>
      <c r="G99" s="130"/>
      <c r="H99" s="129"/>
      <c r="I99" s="129"/>
      <c r="J99" s="129" t="str">
        <f>IF(ISNA(VLOOKUP(H99,限定アイテム!C:E,3,FALSE)),"",VLOOKUP(H99,限定アイテム!C:E,3,FALSE))</f>
        <v/>
      </c>
      <c r="K99" s="129"/>
      <c r="L99" s="257"/>
      <c r="M99" s="131"/>
    </row>
    <row r="100" spans="2:13">
      <c r="B100" s="90"/>
      <c r="C100" s="14"/>
      <c r="D100" s="14" t="s">
        <v>1887</v>
      </c>
      <c r="E100" s="132"/>
      <c r="F100" s="248">
        <f t="shared" ref="F100" si="6">E101-E99</f>
        <v>1.388888888888884E-3</v>
      </c>
      <c r="G100" s="248"/>
      <c r="H100" s="14"/>
      <c r="I100" s="14"/>
      <c r="J100" s="14" t="str">
        <f>IF(ISNA(VLOOKUP(H100,限定アイテム!C:E,3,FALSE)),"",VLOOKUP(H100,限定アイテム!C:E,3,FALSE))</f>
        <v/>
      </c>
      <c r="K100" s="14"/>
      <c r="L100" s="254"/>
      <c r="M100" s="91"/>
    </row>
    <row r="101" spans="2:13">
      <c r="B101" s="90"/>
      <c r="C101" s="17" t="s">
        <v>1836</v>
      </c>
      <c r="D101" s="17"/>
      <c r="E101" s="79">
        <v>0.65138888888888891</v>
      </c>
      <c r="F101" s="79"/>
      <c r="G101" s="79">
        <f>E102-E101</f>
        <v>4.8611111111110938E-3</v>
      </c>
      <c r="H101" s="17"/>
      <c r="I101" s="17"/>
      <c r="J101" s="17" t="str">
        <f>IF(ISNA(VLOOKUP(H101,限定アイテム!C:E,3,FALSE)),"",VLOOKUP(H101,限定アイテム!C:E,3,FALSE))</f>
        <v/>
      </c>
      <c r="K101" s="17"/>
      <c r="L101" s="255"/>
      <c r="M101" s="92"/>
    </row>
    <row r="102" spans="2:13">
      <c r="B102" s="90"/>
      <c r="C102" s="11" t="str">
        <f>C101</f>
        <v>道明寺</v>
      </c>
      <c r="D102" s="129"/>
      <c r="E102" s="130">
        <v>0.65625</v>
      </c>
      <c r="F102" s="130"/>
      <c r="G102" s="130"/>
      <c r="H102" s="129"/>
      <c r="I102" s="129"/>
      <c r="J102" s="129" t="str">
        <f>IF(ISNA(VLOOKUP(H102,限定アイテム!C:E,3,FALSE)),"",VLOOKUP(H102,限定アイテム!C:E,3,FALSE))</f>
        <v/>
      </c>
      <c r="K102" s="129"/>
      <c r="L102" s="257"/>
      <c r="M102" s="131"/>
    </row>
    <row r="103" spans="2:13">
      <c r="B103" s="90"/>
      <c r="C103" s="14"/>
      <c r="D103" s="14" t="s">
        <v>1849</v>
      </c>
      <c r="E103" s="132"/>
      <c r="F103" s="248">
        <f t="shared" ref="F103" si="7">E104-E102</f>
        <v>2.7777777777777679E-3</v>
      </c>
      <c r="G103" s="248"/>
      <c r="H103" s="14" t="s">
        <v>1838</v>
      </c>
      <c r="I103" s="14" t="s">
        <v>1837</v>
      </c>
      <c r="J103" s="14" t="str">
        <f>IF(ISNA(VLOOKUP(H103,限定アイテム!C:E,3,FALSE)),"",VLOOKUP(H103,限定アイテム!C:E,3,FALSE))</f>
        <v/>
      </c>
      <c r="K103" s="14"/>
      <c r="L103" s="254"/>
      <c r="M103" s="91"/>
    </row>
    <row r="104" spans="2:13">
      <c r="B104" s="90"/>
      <c r="C104" s="17" t="s">
        <v>1831</v>
      </c>
      <c r="D104" s="17"/>
      <c r="E104" s="79">
        <v>0.65902777777777777</v>
      </c>
      <c r="F104" s="79"/>
      <c r="G104" s="79">
        <f>E105-E104</f>
        <v>6.2499999999999778E-3</v>
      </c>
      <c r="H104" s="17"/>
      <c r="I104" s="17"/>
      <c r="J104" s="17" t="str">
        <f>IF(ISNA(VLOOKUP(H104,限定アイテム!C:E,3,FALSE)),"",VLOOKUP(H104,限定アイテム!C:E,3,FALSE))</f>
        <v/>
      </c>
      <c r="K104" s="17"/>
      <c r="L104" s="255"/>
      <c r="M104" s="92"/>
    </row>
    <row r="105" spans="2:13">
      <c r="B105" s="90"/>
      <c r="C105" s="11" t="str">
        <f>C104</f>
        <v>柏原</v>
      </c>
      <c r="D105" s="129" t="s">
        <v>1897</v>
      </c>
      <c r="E105" s="130">
        <v>0.66527777777777775</v>
      </c>
      <c r="F105" s="130"/>
      <c r="G105" s="130"/>
      <c r="H105" s="129"/>
      <c r="I105" s="129"/>
      <c r="J105" s="129" t="str">
        <f>IF(ISNA(VLOOKUP(H105,限定アイテム!C:E,3,FALSE)),"",VLOOKUP(H105,限定アイテム!C:E,3,FALSE))</f>
        <v/>
      </c>
      <c r="K105" s="129"/>
      <c r="L105" s="257"/>
      <c r="M105" s="131"/>
    </row>
    <row r="106" spans="2:13">
      <c r="B106" s="90"/>
      <c r="C106" s="14"/>
      <c r="D106" s="14" t="s">
        <v>1888</v>
      </c>
      <c r="E106" s="132"/>
      <c r="F106" s="248">
        <f t="shared" ref="F106" si="8">E107-E105</f>
        <v>5.5555555555556468E-3</v>
      </c>
      <c r="G106" s="248"/>
      <c r="H106" s="14"/>
      <c r="I106" s="14"/>
      <c r="J106" s="14" t="str">
        <f>IF(ISNA(VLOOKUP(H106,限定アイテム!C:E,3,FALSE)),"",VLOOKUP(H106,限定アイテム!C:E,3,FALSE))</f>
        <v/>
      </c>
      <c r="K106" s="14"/>
      <c r="L106" s="254">
        <v>550</v>
      </c>
      <c r="M106" s="91" t="s">
        <v>1864</v>
      </c>
    </row>
    <row r="107" spans="2:13">
      <c r="B107" s="90"/>
      <c r="C107" s="17" t="s">
        <v>1832</v>
      </c>
      <c r="D107" s="17"/>
      <c r="E107" s="79">
        <v>0.67083333333333339</v>
      </c>
      <c r="F107" s="79"/>
      <c r="G107" s="79">
        <f>E108-E107</f>
        <v>3.4722222222222099E-3</v>
      </c>
      <c r="H107" s="17"/>
      <c r="I107" s="17"/>
      <c r="J107" s="17" t="str">
        <f>IF(ISNA(VLOOKUP(H107,限定アイテム!C:E,3,FALSE)),"",VLOOKUP(H107,限定アイテム!C:E,3,FALSE))</f>
        <v/>
      </c>
      <c r="K107" s="17"/>
      <c r="L107" s="255"/>
      <c r="M107" s="92"/>
    </row>
    <row r="108" spans="2:13">
      <c r="B108" s="90"/>
      <c r="C108" s="11" t="str">
        <f>C107</f>
        <v>久宝寺</v>
      </c>
      <c r="D108" s="129" t="s">
        <v>1898</v>
      </c>
      <c r="E108" s="130">
        <v>0.6743055555555556</v>
      </c>
      <c r="F108" s="130"/>
      <c r="G108" s="130"/>
      <c r="H108" s="129"/>
      <c r="I108" s="129"/>
      <c r="J108" s="129" t="str">
        <f>IF(ISNA(VLOOKUP(H108,限定アイテム!C:E,3,FALSE)),"",VLOOKUP(H108,限定アイテム!C:E,3,FALSE))</f>
        <v/>
      </c>
      <c r="K108" s="129"/>
      <c r="L108" s="257"/>
      <c r="M108" s="131"/>
    </row>
    <row r="109" spans="2:13">
      <c r="B109" s="90"/>
      <c r="C109" s="14"/>
      <c r="D109" s="14" t="s">
        <v>1850</v>
      </c>
      <c r="E109" s="132"/>
      <c r="F109" s="132">
        <f>E111-E108</f>
        <v>9.7222222222221877E-3</v>
      </c>
      <c r="G109" s="132"/>
      <c r="H109" s="14" t="s">
        <v>1840</v>
      </c>
      <c r="I109" s="14" t="s">
        <v>1839</v>
      </c>
      <c r="J109" s="14" t="str">
        <f>IF(ISNA(VLOOKUP(H109,限定アイテム!C:E,3,FALSE)),"",VLOOKUP(H109,限定アイテム!C:E,3,FALSE))</f>
        <v/>
      </c>
      <c r="K109" s="14"/>
      <c r="L109" s="254"/>
      <c r="M109" s="91"/>
    </row>
    <row r="110" spans="2:13">
      <c r="B110" s="90"/>
      <c r="C110" s="126"/>
      <c r="D110" s="126"/>
      <c r="E110" s="248"/>
      <c r="F110" s="248"/>
      <c r="G110" s="248"/>
      <c r="H110" s="126" t="s">
        <v>1841</v>
      </c>
      <c r="I110" s="126" t="s">
        <v>1842</v>
      </c>
      <c r="J110" s="126" t="str">
        <f>IF(ISNA(VLOOKUP(H110,限定アイテム!C:E,3,FALSE)),"",VLOOKUP(H110,限定アイテム!C:E,3,FALSE))</f>
        <v/>
      </c>
      <c r="K110" s="126"/>
      <c r="L110" s="256"/>
      <c r="M110" s="127"/>
    </row>
    <row r="111" spans="2:13">
      <c r="B111" s="90"/>
      <c r="C111" s="17" t="s">
        <v>1833</v>
      </c>
      <c r="D111" s="17"/>
      <c r="E111" s="79">
        <v>0.68402777777777779</v>
      </c>
      <c r="F111" s="79"/>
      <c r="G111" s="79">
        <f>E112-E111</f>
        <v>7.6388888888889728E-3</v>
      </c>
      <c r="H111" s="17"/>
      <c r="I111" s="17"/>
      <c r="J111" s="17" t="str">
        <f>IF(ISNA(VLOOKUP(H111,限定アイテム!C:E,3,FALSE)),"",VLOOKUP(H111,限定アイテム!C:E,3,FALSE))</f>
        <v/>
      </c>
      <c r="K111" s="17"/>
      <c r="L111" s="255"/>
      <c r="M111" s="92"/>
    </row>
    <row r="112" spans="2:13">
      <c r="B112" s="90"/>
      <c r="C112" s="11" t="str">
        <f>C111</f>
        <v>放出</v>
      </c>
      <c r="D112" s="129"/>
      <c r="E112" s="130">
        <v>0.69166666666666676</v>
      </c>
      <c r="F112" s="130"/>
      <c r="G112" s="130"/>
      <c r="H112" s="129"/>
      <c r="I112" s="129"/>
      <c r="J112" s="129" t="str">
        <f>IF(ISNA(VLOOKUP(H112,限定アイテム!C:E,3,FALSE)),"",VLOOKUP(H112,限定アイテム!C:E,3,FALSE))</f>
        <v/>
      </c>
      <c r="K112" s="129"/>
      <c r="L112" s="257"/>
      <c r="M112" s="131"/>
    </row>
    <row r="113" spans="2:13">
      <c r="B113" s="90"/>
      <c r="C113" s="14"/>
      <c r="D113" s="14" t="s">
        <v>1851</v>
      </c>
      <c r="E113" s="132"/>
      <c r="F113" s="132">
        <f>E115-E112</f>
        <v>5.5555555555555358E-3</v>
      </c>
      <c r="G113" s="132"/>
      <c r="H113" s="14" t="s">
        <v>1844</v>
      </c>
      <c r="I113" s="14" t="s">
        <v>1843</v>
      </c>
      <c r="J113" s="14" t="str">
        <f>IF(ISNA(VLOOKUP(H113,限定アイテム!C:E,3,FALSE)),"",VLOOKUP(H113,限定アイテム!C:E,3,FALSE))</f>
        <v/>
      </c>
      <c r="K113" s="14"/>
      <c r="L113" s="254"/>
      <c r="M113" s="91"/>
    </row>
    <row r="114" spans="2:13">
      <c r="B114" s="90"/>
      <c r="C114" s="126"/>
      <c r="D114" s="126"/>
      <c r="E114" s="248"/>
      <c r="F114" s="248"/>
      <c r="G114" s="248"/>
      <c r="H114" s="126" t="s">
        <v>1846</v>
      </c>
      <c r="I114" s="126" t="s">
        <v>1845</v>
      </c>
      <c r="J114" s="126" t="str">
        <f>IF(ISNA(VLOOKUP(H114,限定アイテム!C:E,3,FALSE)),"",VLOOKUP(H114,限定アイテム!C:E,3,FALSE))</f>
        <v/>
      </c>
      <c r="K114" s="126"/>
      <c r="L114" s="256"/>
      <c r="M114" s="127"/>
    </row>
    <row r="115" spans="2:13">
      <c r="B115" s="90"/>
      <c r="C115" s="17" t="s">
        <v>1834</v>
      </c>
      <c r="D115" s="17"/>
      <c r="E115" s="79">
        <v>0.6972222222222223</v>
      </c>
      <c r="F115" s="79"/>
      <c r="G115" s="79">
        <f>E116-E115</f>
        <v>1.3888888888887729E-3</v>
      </c>
      <c r="H115" s="17"/>
      <c r="I115" s="17"/>
      <c r="J115" s="17" t="str">
        <f>IF(ISNA(VLOOKUP(H115,限定アイテム!C:E,3,FALSE)),"",VLOOKUP(H115,限定アイテム!C:E,3,FALSE))</f>
        <v/>
      </c>
      <c r="K115" s="251" t="s">
        <v>1857</v>
      </c>
      <c r="L115" s="255"/>
      <c r="M115" s="92"/>
    </row>
    <row r="116" spans="2:13">
      <c r="B116" s="90"/>
      <c r="C116" s="11" t="str">
        <f>C115</f>
        <v>住道</v>
      </c>
      <c r="D116" s="129" t="s">
        <v>2303</v>
      </c>
      <c r="E116" s="130">
        <v>0.69861111111111107</v>
      </c>
      <c r="F116" s="130"/>
      <c r="G116" s="130"/>
      <c r="H116" s="129"/>
      <c r="I116" s="129"/>
      <c r="J116" s="129" t="str">
        <f>IF(ISNA(VLOOKUP(H116,限定アイテム!C:E,3,FALSE)),"",VLOOKUP(H116,限定アイテム!C:E,3,FALSE))</f>
        <v/>
      </c>
      <c r="K116" s="129"/>
      <c r="L116" s="257"/>
      <c r="M116" s="131"/>
    </row>
    <row r="117" spans="2:13">
      <c r="B117" s="90"/>
      <c r="C117" s="14"/>
      <c r="D117" s="14" t="s">
        <v>1889</v>
      </c>
      <c r="E117" s="132"/>
      <c r="F117" s="248">
        <f t="shared" ref="F117" si="9">E118-E116</f>
        <v>8.3333333333333037E-3</v>
      </c>
      <c r="G117" s="248"/>
      <c r="H117" s="14"/>
      <c r="I117" s="14"/>
      <c r="J117" s="14" t="str">
        <f>IF(ISNA(VLOOKUP(H117,限定アイテム!C:E,3,FALSE)),"",VLOOKUP(H117,限定アイテム!C:E,3,FALSE))</f>
        <v/>
      </c>
      <c r="K117" s="14"/>
      <c r="L117" s="254"/>
      <c r="M117" s="91"/>
    </row>
    <row r="118" spans="2:13">
      <c r="B118" s="90"/>
      <c r="C118" s="17" t="s">
        <v>1852</v>
      </c>
      <c r="D118" s="17" t="s">
        <v>1892</v>
      </c>
      <c r="E118" s="79">
        <v>0.70694444444444438</v>
      </c>
      <c r="F118" s="79"/>
      <c r="G118" s="79">
        <f>E119-E118</f>
        <v>4.1666666666667629E-3</v>
      </c>
      <c r="H118" s="17"/>
      <c r="I118" s="17"/>
      <c r="J118" s="17" t="str">
        <f>IF(ISNA(VLOOKUP(H118,限定アイテム!C:E,3,FALSE)),"",VLOOKUP(H118,限定アイテム!C:E,3,FALSE))</f>
        <v/>
      </c>
      <c r="K118" s="17"/>
      <c r="L118" s="255"/>
      <c r="M118" s="92"/>
    </row>
    <row r="119" spans="2:13">
      <c r="B119" s="90"/>
      <c r="C119" s="11" t="str">
        <f>C118</f>
        <v>京橋</v>
      </c>
      <c r="D119" s="129" t="s">
        <v>2304</v>
      </c>
      <c r="E119" s="130">
        <v>0.71111111111111114</v>
      </c>
      <c r="F119" s="130"/>
      <c r="G119" s="130"/>
      <c r="H119" s="129"/>
      <c r="I119" s="129"/>
      <c r="J119" s="129" t="str">
        <f>IF(ISNA(VLOOKUP(H119,限定アイテム!C:E,3,FALSE)),"",VLOOKUP(H119,限定アイテム!C:E,3,FALSE))</f>
        <v/>
      </c>
      <c r="K119" s="129"/>
      <c r="L119" s="257"/>
      <c r="M119" s="131"/>
    </row>
    <row r="120" spans="2:13">
      <c r="B120" s="90"/>
      <c r="C120" s="14"/>
      <c r="D120" s="14" t="s">
        <v>2302</v>
      </c>
      <c r="E120" s="132"/>
      <c r="F120" s="248">
        <f t="shared" ref="F120" si="10">E121-E119</f>
        <v>5.5555555555555358E-3</v>
      </c>
      <c r="G120" s="248"/>
      <c r="H120" s="303" t="s">
        <v>1853</v>
      </c>
      <c r="I120" s="14" t="s">
        <v>1854</v>
      </c>
      <c r="J120" s="126" t="str">
        <f>IF(ISNA(VLOOKUP(H120,限定アイテム!C:E,3,FALSE)),"",VLOOKUP(H120,限定アイテム!C:E,3,FALSE))</f>
        <v/>
      </c>
      <c r="K120" s="14"/>
      <c r="L120" s="254"/>
      <c r="M120" s="91"/>
    </row>
    <row r="121" spans="2:13">
      <c r="B121" s="90"/>
      <c r="C121" s="17" t="s">
        <v>2305</v>
      </c>
      <c r="D121" s="17" t="s">
        <v>1899</v>
      </c>
      <c r="E121" s="79">
        <v>0.71666666666666667</v>
      </c>
      <c r="F121" s="79"/>
      <c r="G121" s="79">
        <f>E122-E121</f>
        <v>1.388888888888884E-3</v>
      </c>
      <c r="H121" s="17"/>
      <c r="I121" s="17"/>
      <c r="J121" s="17" t="str">
        <f>IF(ISNA(VLOOKUP(H121,限定アイテム!C:E,3,FALSE)),"",VLOOKUP(H121,限定アイテム!C:E,3,FALSE))</f>
        <v/>
      </c>
      <c r="K121" s="251" t="s">
        <v>1857</v>
      </c>
      <c r="L121" s="255"/>
      <c r="M121" s="92"/>
    </row>
    <row r="122" spans="2:13">
      <c r="B122" s="90"/>
      <c r="C122" s="11" t="str">
        <f>C121</f>
        <v>鶴橋</v>
      </c>
      <c r="D122" s="129" t="s">
        <v>2309</v>
      </c>
      <c r="E122" s="130">
        <v>0.71805555555555556</v>
      </c>
      <c r="F122" s="130"/>
      <c r="G122" s="130"/>
      <c r="H122" s="129"/>
      <c r="I122" s="129"/>
      <c r="J122" s="129" t="str">
        <f>IF(ISNA(VLOOKUP(H122,限定アイテム!C:E,3,FALSE)),"",VLOOKUP(H122,限定アイテム!C:E,3,FALSE))</f>
        <v/>
      </c>
      <c r="K122" s="129"/>
      <c r="L122" s="257"/>
      <c r="M122" s="131"/>
    </row>
    <row r="123" spans="2:13">
      <c r="B123" s="90"/>
      <c r="C123" s="14"/>
      <c r="D123" s="14" t="s">
        <v>2306</v>
      </c>
      <c r="E123" s="132"/>
      <c r="F123" s="248">
        <f t="shared" ref="F123" si="11">E124-E122</f>
        <v>1.0416666666666741E-2</v>
      </c>
      <c r="G123" s="248"/>
      <c r="H123" s="14" t="s">
        <v>1856</v>
      </c>
      <c r="I123" s="14" t="s">
        <v>1855</v>
      </c>
      <c r="J123" s="14" t="str">
        <f>IF(ISNA(VLOOKUP(H123,限定アイテム!C:E,3,FALSE)),"",VLOOKUP(H123,限定アイテム!C:E,3,FALSE))</f>
        <v/>
      </c>
      <c r="K123" s="14"/>
      <c r="L123" s="254"/>
      <c r="M123" s="91"/>
    </row>
    <row r="124" spans="2:13">
      <c r="B124" s="90"/>
      <c r="C124" s="17" t="s">
        <v>1890</v>
      </c>
      <c r="D124" s="17" t="s">
        <v>1892</v>
      </c>
      <c r="E124" s="79">
        <v>0.7284722222222223</v>
      </c>
      <c r="F124" s="79"/>
      <c r="G124" s="79">
        <f>E125-E124</f>
        <v>6.2499999999998668E-3</v>
      </c>
      <c r="H124" s="17"/>
      <c r="I124" s="17"/>
      <c r="J124" s="17" t="str">
        <f>IF(ISNA(VLOOKUP(H124,限定アイテム!C:E,3,FALSE)),"",VLOOKUP(H124,限定アイテム!C:E,3,FALSE))</f>
        <v/>
      </c>
      <c r="K124" s="17"/>
      <c r="L124" s="255"/>
      <c r="M124" s="92"/>
    </row>
    <row r="125" spans="2:13">
      <c r="B125" s="90"/>
      <c r="C125" s="11" t="str">
        <f>C124</f>
        <v>大阪</v>
      </c>
      <c r="D125" s="129" t="s">
        <v>1900</v>
      </c>
      <c r="E125" s="130">
        <v>0.73472222222222217</v>
      </c>
      <c r="F125" s="130"/>
      <c r="G125" s="130"/>
      <c r="H125" s="129"/>
      <c r="I125" s="129"/>
      <c r="J125" s="129" t="str">
        <f>IF(ISNA(VLOOKUP(H125,限定アイテム!C:E,3,FALSE)),"",VLOOKUP(H125,限定アイテム!C:E,3,FALSE))</f>
        <v/>
      </c>
      <c r="K125" s="129"/>
      <c r="L125" s="257"/>
      <c r="M125" s="131"/>
    </row>
    <row r="126" spans="2:13">
      <c r="B126" s="90"/>
      <c r="C126" s="14"/>
      <c r="D126" s="14" t="s">
        <v>2307</v>
      </c>
      <c r="E126" s="132"/>
      <c r="F126" s="248">
        <f t="shared" ref="F126" si="12">E127-E125</f>
        <v>2.7777777777777679E-3</v>
      </c>
      <c r="G126" s="248"/>
      <c r="H126" s="14"/>
      <c r="I126" s="14"/>
      <c r="J126" s="14" t="str">
        <f>IF(ISNA(VLOOKUP(H126,限定アイテム!C:E,3,FALSE)),"",VLOOKUP(H126,限定アイテム!C:E,3,FALSE))</f>
        <v/>
      </c>
      <c r="K126" s="14"/>
      <c r="L126" s="254"/>
      <c r="M126" s="91"/>
    </row>
    <row r="127" spans="2:13">
      <c r="B127" s="90"/>
      <c r="C127" s="17" t="s">
        <v>2228</v>
      </c>
      <c r="D127" s="17" t="s">
        <v>2308</v>
      </c>
      <c r="E127" s="79">
        <v>0.73749999999999993</v>
      </c>
      <c r="F127" s="79"/>
      <c r="G127" s="79">
        <f>E128-E127</f>
        <v>2.1527777777777812E-2</v>
      </c>
      <c r="H127" s="17"/>
      <c r="I127" s="17"/>
      <c r="J127" s="17" t="str">
        <f>IF(ISNA(VLOOKUP(H127,限定アイテム!C:E,3,FALSE)),"",VLOOKUP(H127,限定アイテム!C:E,3,FALSE))</f>
        <v/>
      </c>
      <c r="K127" s="17"/>
      <c r="L127" s="255"/>
      <c r="M127" s="92"/>
    </row>
    <row r="128" spans="2:13">
      <c r="B128" s="90"/>
      <c r="C128" s="11" t="str">
        <f>C127</f>
        <v>新大阪</v>
      </c>
      <c r="D128" s="129"/>
      <c r="E128" s="130">
        <v>0.75902777777777775</v>
      </c>
      <c r="F128" s="130"/>
      <c r="G128" s="130"/>
      <c r="H128" s="129"/>
      <c r="I128" s="129"/>
      <c r="J128" s="129" t="str">
        <f>IF(ISNA(VLOOKUP(H128,限定アイテム!C:E,3,FALSE)),"",VLOOKUP(H128,限定アイテム!C:E,3,FALSE))</f>
        <v/>
      </c>
      <c r="K128" s="263"/>
      <c r="L128" s="257"/>
      <c r="M128" s="131"/>
    </row>
    <row r="129" spans="2:13">
      <c r="B129" s="90"/>
      <c r="C129" s="14"/>
      <c r="D129" s="14" t="s">
        <v>2281</v>
      </c>
      <c r="E129" s="132"/>
      <c r="F129" s="248">
        <f t="shared" ref="F129" si="13">E130-E128</f>
        <v>0.10972222222222228</v>
      </c>
      <c r="G129" s="248"/>
      <c r="H129" s="14"/>
      <c r="I129" s="14"/>
      <c r="J129" s="14" t="str">
        <f>IF(ISNA(VLOOKUP(H129,限定アイテム!C:E,3,FALSE)),"",VLOOKUP(H129,限定アイテム!C:E,3,FALSE))</f>
        <v/>
      </c>
      <c r="K129" s="264"/>
      <c r="L129" s="254">
        <v>13080</v>
      </c>
      <c r="M129" s="91" t="s">
        <v>1860</v>
      </c>
    </row>
    <row r="130" spans="2:13">
      <c r="B130" s="90"/>
      <c r="C130" s="17" t="s">
        <v>745</v>
      </c>
      <c r="D130" s="17"/>
      <c r="E130" s="79">
        <v>0.86875000000000002</v>
      </c>
      <c r="F130" s="79"/>
      <c r="G130" s="79"/>
      <c r="H130" s="17"/>
      <c r="I130" s="17"/>
      <c r="J130" s="17" t="str">
        <f>IF(ISNA(VLOOKUP(H130,限定アイテム!C:E,3,FALSE)),"",VLOOKUP(H130,限定アイテム!C:E,3,FALSE))</f>
        <v/>
      </c>
      <c r="K130" s="17"/>
      <c r="L130" s="255"/>
      <c r="M130" s="92"/>
    </row>
    <row r="131" spans="2:13" ht="14.25" thickBot="1">
      <c r="B131" s="99"/>
      <c r="C131" s="94"/>
      <c r="D131" s="94"/>
      <c r="E131" s="95"/>
      <c r="F131" s="95"/>
      <c r="G131" s="95"/>
      <c r="H131" s="94"/>
      <c r="I131" s="95"/>
      <c r="J131" s="94" t="str">
        <f>IF(ISNA(VLOOKUP(H131,限定アイテム!C:E,3,FALSE)),"",VLOOKUP(H131,限定アイテム!C:E,3,FALSE))</f>
        <v/>
      </c>
      <c r="K131" s="94"/>
      <c r="L131" s="258">
        <v>61260</v>
      </c>
      <c r="M131" s="96" t="s">
        <v>1866</v>
      </c>
    </row>
    <row r="132" spans="2:13">
      <c r="I132" s="78"/>
    </row>
  </sheetData>
  <phoneticPr fontId="3"/>
  <pageMargins left="0.78740157480314965" right="0.78740157480314965" top="0.98425196850393704" bottom="0.98425196850393704" header="0.51181102362204722" footer="0.51181102362204722"/>
  <pageSetup paperSize="9" scale="3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B1:K117"/>
  <sheetViews>
    <sheetView view="pageBreakPreview" zoomScale="85" zoomScaleNormal="85" zoomScaleSheetLayoutView="85" workbookViewId="0">
      <selection activeCell="C8" sqref="C8"/>
    </sheetView>
  </sheetViews>
  <sheetFormatPr defaultColWidth="8.375" defaultRowHeight="13.5" outlineLevelCol="1"/>
  <cols>
    <col min="1" max="1" width="3.75" style="135" customWidth="1"/>
    <col min="2" max="2" width="11.875" style="135" customWidth="1"/>
    <col min="3" max="3" width="22.875" style="135" bestFit="1" customWidth="1"/>
    <col min="4" max="4" width="30.75" style="135" bestFit="1" customWidth="1"/>
    <col min="5" max="5" width="11.125" style="135" customWidth="1"/>
    <col min="6" max="6" width="18.875" style="135" bestFit="1" customWidth="1" outlineLevel="1"/>
    <col min="7" max="7" width="22.375" style="135" customWidth="1"/>
    <col min="8" max="8" width="12.125" style="135" bestFit="1" customWidth="1"/>
    <col min="9" max="9" width="8" style="135" bestFit="1" customWidth="1"/>
    <col min="10" max="10" width="35.75" style="135" customWidth="1"/>
    <col min="11" max="11" width="8.375" style="135"/>
    <col min="12" max="12" width="8.875" style="135" customWidth="1"/>
    <col min="13" max="16384" width="8.375" style="135"/>
  </cols>
  <sheetData>
    <row r="1" spans="2:11" ht="14.25" thickBot="1"/>
    <row r="2" spans="2:11">
      <c r="B2" s="287" t="s">
        <v>1664</v>
      </c>
      <c r="C2" s="286" t="s">
        <v>1665</v>
      </c>
      <c r="D2" s="286" t="s">
        <v>1666</v>
      </c>
      <c r="E2" s="286" t="s">
        <v>1667</v>
      </c>
      <c r="F2" s="286" t="s">
        <v>1669</v>
      </c>
      <c r="G2" s="286" t="s">
        <v>1668</v>
      </c>
      <c r="H2" s="285" t="s">
        <v>2094</v>
      </c>
      <c r="I2" s="285" t="s">
        <v>2015</v>
      </c>
      <c r="J2" s="284" t="s">
        <v>1670</v>
      </c>
      <c r="K2" s="135" t="s">
        <v>2014</v>
      </c>
    </row>
    <row r="3" spans="2:11" ht="27">
      <c r="B3" s="273">
        <v>40415</v>
      </c>
      <c r="C3" s="152" t="s">
        <v>2013</v>
      </c>
      <c r="D3" s="141"/>
      <c r="E3" s="142">
        <v>0.79166666666666663</v>
      </c>
      <c r="F3" s="141"/>
      <c r="G3" s="141"/>
      <c r="H3" s="288" t="str">
        <f>IF(ISNA(VLOOKUP(F3,限定アイテム!C:E,3,FALSE)),"",VLOOKUP(F3,限定アイテム!C:E,3,FALSE))</f>
        <v/>
      </c>
      <c r="I3" s="280"/>
      <c r="J3" s="283" t="s">
        <v>2012</v>
      </c>
      <c r="K3" s="202">
        <v>0.71527777777777779</v>
      </c>
    </row>
    <row r="4" spans="2:11">
      <c r="B4" s="282"/>
      <c r="C4" s="141"/>
      <c r="D4" s="141" t="s">
        <v>2102</v>
      </c>
      <c r="E4" s="142"/>
      <c r="F4" s="141" t="s">
        <v>2011</v>
      </c>
      <c r="G4" s="141"/>
      <c r="H4" s="288" t="str">
        <f>IF(ISNA(VLOOKUP(F4,限定アイテム!C:E,3,FALSE)),"",VLOOKUP(F4,限定アイテム!C:E,3,FALSE))</f>
        <v/>
      </c>
      <c r="I4" s="278">
        <v>11790</v>
      </c>
      <c r="J4" s="279"/>
      <c r="K4" s="202">
        <v>0.72916666666666663</v>
      </c>
    </row>
    <row r="5" spans="2:11">
      <c r="B5" s="144"/>
      <c r="C5" s="145"/>
      <c r="D5" s="145"/>
      <c r="E5" s="266"/>
      <c r="F5" s="145" t="s">
        <v>1464</v>
      </c>
      <c r="G5" s="145"/>
      <c r="H5" s="289" t="str">
        <f>IF(ISNA(VLOOKUP(F5,限定アイテム!C:E,3,FALSE)),"",VLOOKUP(F5,限定アイテム!C:E,3,FALSE))</f>
        <v/>
      </c>
      <c r="I5" s="278"/>
      <c r="J5" s="146"/>
      <c r="K5" s="202">
        <v>0.74305555555555547</v>
      </c>
    </row>
    <row r="6" spans="2:11">
      <c r="B6" s="144"/>
      <c r="C6" s="155"/>
      <c r="D6" s="155"/>
      <c r="E6" s="268"/>
      <c r="F6" s="155" t="s">
        <v>1482</v>
      </c>
      <c r="G6" s="155"/>
      <c r="H6" s="290" t="str">
        <f>IF(ISNA(VLOOKUP(F6,限定アイテム!C:E,3,FALSE)),"",VLOOKUP(F6,限定アイテム!C:E,3,FALSE))</f>
        <v/>
      </c>
      <c r="I6" s="277"/>
      <c r="J6" s="276"/>
      <c r="K6" s="202">
        <v>0.75694444444444453</v>
      </c>
    </row>
    <row r="7" spans="2:11">
      <c r="B7" s="144"/>
      <c r="C7" s="155"/>
      <c r="D7" s="155"/>
      <c r="E7" s="268"/>
      <c r="F7" s="155" t="s">
        <v>1492</v>
      </c>
      <c r="G7" s="155"/>
      <c r="H7" s="290" t="str">
        <f>IF(ISNA(VLOOKUP(F7,限定アイテム!C:E,3,FALSE)),"",VLOOKUP(F7,限定アイテム!C:E,3,FALSE))</f>
        <v/>
      </c>
      <c r="I7" s="277"/>
      <c r="J7" s="276"/>
      <c r="K7" s="202"/>
    </row>
    <row r="8" spans="2:11">
      <c r="B8" s="144"/>
      <c r="C8" s="155"/>
      <c r="D8" s="155"/>
      <c r="E8" s="268"/>
      <c r="F8" s="155" t="s">
        <v>1496</v>
      </c>
      <c r="G8" s="155"/>
      <c r="H8" s="290" t="str">
        <f>IF(ISNA(VLOOKUP(F8,限定アイテム!C:E,3,FALSE)),"",VLOOKUP(F8,限定アイテム!C:E,3,FALSE))</f>
        <v/>
      </c>
      <c r="I8" s="277"/>
      <c r="J8" s="276"/>
      <c r="K8" s="202"/>
    </row>
    <row r="9" spans="2:11">
      <c r="B9" s="144"/>
      <c r="C9" s="155"/>
      <c r="D9" s="155"/>
      <c r="E9" s="268"/>
      <c r="F9" s="155" t="s">
        <v>1498</v>
      </c>
      <c r="G9" s="155"/>
      <c r="H9" s="290" t="str">
        <f>IF(ISNA(VLOOKUP(F9,限定アイテム!C:E,3,FALSE)),"",VLOOKUP(F9,限定アイテム!C:E,3,FALSE))</f>
        <v/>
      </c>
      <c r="I9" s="277"/>
      <c r="J9" s="276"/>
      <c r="K9" s="202"/>
    </row>
    <row r="10" spans="2:11">
      <c r="B10" s="144"/>
      <c r="C10" s="155"/>
      <c r="D10" s="155"/>
      <c r="E10" s="268"/>
      <c r="F10" s="155" t="s">
        <v>1509</v>
      </c>
      <c r="G10" s="155"/>
      <c r="H10" s="290" t="str">
        <f>IF(ISNA(VLOOKUP(F10,限定アイテム!C:E,3,FALSE)),"",VLOOKUP(F10,限定アイテム!C:E,3,FALSE))</f>
        <v/>
      </c>
      <c r="I10" s="277"/>
      <c r="J10" s="276"/>
      <c r="K10" s="202"/>
    </row>
    <row r="11" spans="2:11">
      <c r="B11" s="144"/>
      <c r="C11" s="155"/>
      <c r="D11" s="155"/>
      <c r="E11" s="268"/>
      <c r="F11" s="155" t="s">
        <v>1446</v>
      </c>
      <c r="G11" s="155"/>
      <c r="H11" s="290" t="str">
        <f>IF(ISNA(VLOOKUP(F11,限定アイテム!C:E,3,FALSE)),"",VLOOKUP(F11,限定アイテム!C:E,3,FALSE))</f>
        <v>牧場</v>
      </c>
      <c r="I11" s="277"/>
      <c r="J11" s="276" t="s">
        <v>2270</v>
      </c>
      <c r="K11" s="202"/>
    </row>
    <row r="12" spans="2:11">
      <c r="B12" s="144"/>
      <c r="C12" s="155"/>
      <c r="D12" s="155"/>
      <c r="E12" s="268"/>
      <c r="F12" s="155" t="s">
        <v>1447</v>
      </c>
      <c r="G12" s="155"/>
      <c r="H12" s="290" t="str">
        <f>IF(ISNA(VLOOKUP(F12,限定アイテム!C:E,3,FALSE)),"",VLOOKUP(F12,限定アイテム!C:E,3,FALSE))</f>
        <v>シャチ</v>
      </c>
      <c r="I12" s="277"/>
      <c r="J12" s="276"/>
      <c r="K12" s="202"/>
    </row>
    <row r="13" spans="2:11">
      <c r="B13" s="144"/>
      <c r="C13" s="155"/>
      <c r="D13" s="155"/>
      <c r="E13" s="268"/>
      <c r="F13" s="155" t="s">
        <v>334</v>
      </c>
      <c r="G13" s="155"/>
      <c r="H13" s="290" t="str">
        <f>IF(ISNA(VLOOKUP(F13,限定アイテム!C:E,3,FALSE)),"",VLOOKUP(F13,限定アイテム!C:E,3,FALSE))</f>
        <v/>
      </c>
      <c r="I13" s="277"/>
      <c r="J13" s="276"/>
      <c r="K13" s="202"/>
    </row>
    <row r="14" spans="2:11">
      <c r="B14" s="144"/>
      <c r="C14" s="155"/>
      <c r="D14" s="155"/>
      <c r="E14" s="268"/>
      <c r="F14" s="155" t="s">
        <v>348</v>
      </c>
      <c r="G14" s="155"/>
      <c r="H14" s="290" t="str">
        <f>IF(ISNA(VLOOKUP(F14,限定アイテム!C:E,3,FALSE)),"",VLOOKUP(F14,限定アイテム!C:E,3,FALSE))</f>
        <v>大わに</v>
      </c>
      <c r="I14" s="277"/>
      <c r="J14" s="276"/>
      <c r="K14" s="202"/>
    </row>
    <row r="15" spans="2:11">
      <c r="B15" s="144"/>
      <c r="C15" s="155"/>
      <c r="D15" s="155"/>
      <c r="E15" s="268"/>
      <c r="F15" s="155" t="s">
        <v>381</v>
      </c>
      <c r="G15" s="155"/>
      <c r="H15" s="290" t="str">
        <f>IF(ISNA(VLOOKUP(F15,限定アイテム!C:E,3,FALSE)),"",VLOOKUP(F15,限定アイテム!C:E,3,FALSE))</f>
        <v>伊勢神宮</v>
      </c>
      <c r="I15" s="277"/>
      <c r="J15" s="276"/>
      <c r="K15" s="202"/>
    </row>
    <row r="16" spans="2:11">
      <c r="B16" s="144"/>
      <c r="C16" s="155"/>
      <c r="D16" s="155"/>
      <c r="E16" s="268"/>
      <c r="F16" s="155" t="s">
        <v>975</v>
      </c>
      <c r="G16" s="155"/>
      <c r="H16" s="290" t="str">
        <f>IF(ISNA(VLOOKUP(F16,限定アイテム!C:E,3,FALSE)),"",VLOOKUP(F16,限定アイテム!C:E,3,FALSE))</f>
        <v/>
      </c>
      <c r="I16" s="277"/>
      <c r="J16" s="276"/>
      <c r="K16" s="202"/>
    </row>
    <row r="17" spans="2:11">
      <c r="B17" s="144"/>
      <c r="C17" s="155"/>
      <c r="D17" s="155"/>
      <c r="E17" s="268"/>
      <c r="F17" s="155" t="s">
        <v>976</v>
      </c>
      <c r="G17" s="155"/>
      <c r="H17" s="290" t="str">
        <f>IF(ISNA(VLOOKUP(F17,限定アイテム!C:E,3,FALSE)),"",VLOOKUP(F17,限定アイテム!C:E,3,FALSE))</f>
        <v/>
      </c>
      <c r="I17" s="277"/>
      <c r="J17" s="276"/>
      <c r="K17" s="202"/>
    </row>
    <row r="18" spans="2:11">
      <c r="B18" s="144"/>
      <c r="C18" s="155"/>
      <c r="D18" s="155"/>
      <c r="E18" s="268"/>
      <c r="F18" s="155" t="s">
        <v>985</v>
      </c>
      <c r="G18" s="155"/>
      <c r="H18" s="290" t="str">
        <f>IF(ISNA(VLOOKUP(F18,限定アイテム!C:E,3,FALSE)),"",VLOOKUP(F18,限定アイテム!C:E,3,FALSE))</f>
        <v>那智の滝</v>
      </c>
      <c r="I18" s="277"/>
      <c r="J18" s="276"/>
      <c r="K18" s="202"/>
    </row>
    <row r="19" spans="2:11">
      <c r="B19" s="144"/>
      <c r="C19" s="155"/>
      <c r="D19" s="155"/>
      <c r="E19" s="268"/>
      <c r="F19" s="155" t="s">
        <v>986</v>
      </c>
      <c r="G19" s="155"/>
      <c r="H19" s="290" t="str">
        <f>IF(ISNA(VLOOKUP(F19,限定アイテム!C:E,3,FALSE)),"",VLOOKUP(F19,限定アイテム!C:E,3,FALSE))</f>
        <v/>
      </c>
      <c r="I19" s="277"/>
      <c r="J19" s="276"/>
      <c r="K19" s="202"/>
    </row>
    <row r="20" spans="2:11">
      <c r="B20" s="144"/>
      <c r="C20" s="155"/>
      <c r="D20" s="155"/>
      <c r="E20" s="268"/>
      <c r="F20" s="155" t="s">
        <v>984</v>
      </c>
      <c r="G20" s="155"/>
      <c r="H20" s="290" t="str">
        <f>IF(ISNA(VLOOKUP(F20,限定アイテム!C:E,3,FALSE)),"",VLOOKUP(F20,限定アイテム!C:E,3,FALSE))</f>
        <v/>
      </c>
      <c r="I20" s="277"/>
      <c r="J20" s="276"/>
      <c r="K20" s="202"/>
    </row>
    <row r="21" spans="2:11">
      <c r="B21" s="144"/>
      <c r="C21" s="155"/>
      <c r="D21" s="155"/>
      <c r="E21" s="268"/>
      <c r="F21" s="296" t="s">
        <v>992</v>
      </c>
      <c r="G21" s="155"/>
      <c r="H21" s="290" t="str">
        <f>IF(ISNA(VLOOKUP(F21,限定アイテム!C:E,3,FALSE)),"",VLOOKUP(F21,限定アイテム!C:E,3,FALSE))</f>
        <v/>
      </c>
      <c r="I21" s="277"/>
      <c r="J21" s="146" t="s">
        <v>2098</v>
      </c>
      <c r="K21" s="202"/>
    </row>
    <row r="22" spans="2:11">
      <c r="B22" s="144"/>
      <c r="C22" s="155"/>
      <c r="D22" s="155"/>
      <c r="E22" s="268"/>
      <c r="F22" s="155" t="s">
        <v>990</v>
      </c>
      <c r="G22" s="155"/>
      <c r="H22" s="290" t="str">
        <f>IF(ISNA(VLOOKUP(F22,限定アイテム!C:E,3,FALSE)),"",VLOOKUP(F22,限定アイテム!C:E,3,FALSE))</f>
        <v/>
      </c>
      <c r="I22" s="277"/>
      <c r="J22" s="276"/>
      <c r="K22" s="202"/>
    </row>
    <row r="23" spans="2:11">
      <c r="B23" s="144"/>
      <c r="C23" s="155"/>
      <c r="D23" s="155"/>
      <c r="E23" s="268"/>
      <c r="F23" s="155" t="s">
        <v>2010</v>
      </c>
      <c r="G23" s="155"/>
      <c r="H23" s="290" t="str">
        <f>IF(ISNA(VLOOKUP(F23,限定アイテム!C:E,3,FALSE)),"",VLOOKUP(F23,限定アイテム!C:E,3,FALSE))</f>
        <v/>
      </c>
      <c r="I23" s="277"/>
      <c r="J23" s="276"/>
      <c r="K23" s="202"/>
    </row>
    <row r="24" spans="2:11">
      <c r="B24" s="144"/>
      <c r="C24" s="148" t="s">
        <v>2009</v>
      </c>
      <c r="D24" s="148"/>
      <c r="E24" s="267">
        <v>0.54861111111111116</v>
      </c>
      <c r="F24" s="148"/>
      <c r="G24" s="148"/>
      <c r="H24" s="291" t="str">
        <f>IF(ISNA(VLOOKUP(F24,限定アイテム!C:E,3,FALSE)),"",VLOOKUP(F24,限定アイテム!C:E,3,FALSE))</f>
        <v/>
      </c>
      <c r="I24" s="274"/>
      <c r="J24" s="151"/>
      <c r="K24" s="202"/>
    </row>
    <row r="25" spans="2:11">
      <c r="B25" s="273">
        <v>40416</v>
      </c>
      <c r="C25" s="152" t="str">
        <f>C24</f>
        <v>津田港</v>
      </c>
      <c r="D25" s="141"/>
      <c r="E25" s="142">
        <v>0.55555555555555569</v>
      </c>
      <c r="F25" s="141"/>
      <c r="G25" s="141"/>
      <c r="H25" s="288" t="str">
        <f>IF(ISNA(VLOOKUP(F25,限定アイテム!C:E,3,FALSE)),"",VLOOKUP(F25,限定アイテム!C:E,3,FALSE))</f>
        <v/>
      </c>
      <c r="I25" s="280"/>
      <c r="J25" s="279"/>
      <c r="K25" s="202"/>
    </row>
    <row r="26" spans="2:11">
      <c r="B26" s="144"/>
      <c r="C26" s="145"/>
      <c r="D26" s="145" t="s">
        <v>2008</v>
      </c>
      <c r="E26" s="266"/>
      <c r="F26" s="145"/>
      <c r="G26" s="145"/>
      <c r="H26" s="289" t="str">
        <f>IF(ISNA(VLOOKUP(F26,限定アイテム!C:E,3,FALSE)),"",VLOOKUP(F26,限定アイテム!C:E,3,FALSE))</f>
        <v/>
      </c>
      <c r="I26" s="278"/>
      <c r="J26" s="146"/>
    </row>
    <row r="27" spans="2:11">
      <c r="B27" s="144"/>
      <c r="C27" s="148" t="s">
        <v>2007</v>
      </c>
      <c r="D27" s="148"/>
      <c r="E27" s="267">
        <v>0.56944444444444442</v>
      </c>
      <c r="F27" s="148"/>
      <c r="G27" s="148"/>
      <c r="H27" s="291" t="str">
        <f>IF(ISNA(VLOOKUP(F27,限定アイテム!C:E,3,FALSE)),"",VLOOKUP(F27,限定アイテム!C:E,3,FALSE))</f>
        <v/>
      </c>
      <c r="I27" s="274"/>
      <c r="J27" s="151"/>
    </row>
    <row r="28" spans="2:11">
      <c r="B28" s="144"/>
      <c r="C28" s="152" t="str">
        <f>C27</f>
        <v>徳島駅</v>
      </c>
      <c r="D28" s="141"/>
      <c r="E28" s="142">
        <v>0.60347222222222219</v>
      </c>
      <c r="F28" s="141"/>
      <c r="G28" s="141"/>
      <c r="H28" s="288" t="str">
        <f>IF(ISNA(VLOOKUP(F28,限定アイテム!C:E,3,FALSE)),"",VLOOKUP(F28,限定アイテム!C:E,3,FALSE))</f>
        <v/>
      </c>
      <c r="I28" s="280"/>
      <c r="J28" s="279"/>
    </row>
    <row r="29" spans="2:11">
      <c r="B29" s="144"/>
      <c r="C29" s="145"/>
      <c r="D29" s="145" t="s">
        <v>2006</v>
      </c>
      <c r="E29" s="266"/>
      <c r="F29" s="145" t="s">
        <v>2005</v>
      </c>
      <c r="G29" s="145" t="s">
        <v>2004</v>
      </c>
      <c r="H29" s="289" t="str">
        <f>IF(ISNA(VLOOKUP(F29,限定アイテム!C:E,3,FALSE)),"",VLOOKUP(F29,限定アイテム!C:E,3,FALSE))</f>
        <v>鳴門海峡</v>
      </c>
      <c r="I29" s="278"/>
      <c r="J29" s="146" t="s">
        <v>2096</v>
      </c>
    </row>
    <row r="30" spans="2:11">
      <c r="B30" s="144"/>
      <c r="C30" s="155"/>
      <c r="D30" s="155"/>
      <c r="E30" s="268"/>
      <c r="F30" s="155" t="s">
        <v>2003</v>
      </c>
      <c r="G30" s="155" t="s">
        <v>2002</v>
      </c>
      <c r="H30" s="290" t="str">
        <f>IF(ISNA(VLOOKUP(F30,限定アイテム!C:E,3,FALSE)),"",VLOOKUP(F30,限定アイテム!C:E,3,FALSE))</f>
        <v>寒霞渓</v>
      </c>
      <c r="I30" s="277"/>
      <c r="J30" s="276"/>
    </row>
    <row r="31" spans="2:11">
      <c r="B31" s="144"/>
      <c r="C31" s="155"/>
      <c r="D31" s="155"/>
      <c r="E31" s="268"/>
      <c r="F31" s="155" t="s">
        <v>2001</v>
      </c>
      <c r="G31" s="155" t="s">
        <v>2000</v>
      </c>
      <c r="H31" s="290" t="str">
        <f>IF(ISNA(VLOOKUP(F31,限定アイテム!C:E,3,FALSE)),"",VLOOKUP(F31,限定アイテム!C:E,3,FALSE))</f>
        <v/>
      </c>
      <c r="I31" s="277"/>
      <c r="J31" s="276"/>
    </row>
    <row r="32" spans="2:11">
      <c r="B32" s="144"/>
      <c r="C32" s="155"/>
      <c r="D32" s="155"/>
      <c r="E32" s="268"/>
      <c r="F32" s="155" t="s">
        <v>1999</v>
      </c>
      <c r="G32" s="155" t="s">
        <v>1998</v>
      </c>
      <c r="H32" s="290" t="str">
        <f>IF(ISNA(VLOOKUP(F32,限定アイテム!C:E,3,FALSE)),"",VLOOKUP(F32,限定アイテム!C:E,3,FALSE))</f>
        <v/>
      </c>
      <c r="I32" s="277"/>
      <c r="J32" s="276"/>
    </row>
    <row r="33" spans="2:10">
      <c r="B33" s="144"/>
      <c r="C33" s="148" t="s">
        <v>1996</v>
      </c>
      <c r="D33" s="148"/>
      <c r="E33" s="267">
        <v>0.64861111111111125</v>
      </c>
      <c r="F33" s="148"/>
      <c r="G33" s="148"/>
      <c r="H33" s="291" t="str">
        <f>IF(ISNA(VLOOKUP(F33,限定アイテム!C:E,3,FALSE)),"",VLOOKUP(F33,限定アイテム!C:E,3,FALSE))</f>
        <v/>
      </c>
      <c r="I33" s="274"/>
      <c r="J33" s="281" t="s">
        <v>1997</v>
      </c>
    </row>
    <row r="34" spans="2:10">
      <c r="B34" s="144"/>
      <c r="C34" s="152" t="s">
        <v>1996</v>
      </c>
      <c r="D34" s="141"/>
      <c r="E34" s="142">
        <v>0.70138888888888884</v>
      </c>
      <c r="F34" s="141"/>
      <c r="G34" s="141"/>
      <c r="H34" s="288" t="str">
        <f>IF(ISNA(VLOOKUP(F34,限定アイテム!C:E,3,FALSE)),"",VLOOKUP(F34,限定アイテム!C:E,3,FALSE))</f>
        <v/>
      </c>
      <c r="I34" s="280"/>
      <c r="J34" s="279"/>
    </row>
    <row r="35" spans="2:10">
      <c r="B35" s="144"/>
      <c r="C35" s="145"/>
      <c r="D35" s="145" t="s">
        <v>1995</v>
      </c>
      <c r="E35" s="266"/>
      <c r="F35" s="145" t="s">
        <v>1994</v>
      </c>
      <c r="G35" s="145" t="s">
        <v>1993</v>
      </c>
      <c r="H35" s="289" t="str">
        <f>IF(ISNA(VLOOKUP(F35,限定アイテム!C:E,3,FALSE)),"",VLOOKUP(F35,限定アイテム!C:E,3,FALSE))</f>
        <v>鬼ヶ島</v>
      </c>
      <c r="I35" s="278"/>
      <c r="J35" s="146"/>
    </row>
    <row r="36" spans="2:10">
      <c r="B36" s="144"/>
      <c r="C36" s="155"/>
      <c r="D36" s="155"/>
      <c r="E36" s="268"/>
      <c r="F36" s="155" t="s">
        <v>1992</v>
      </c>
      <c r="G36" s="155" t="s">
        <v>1991</v>
      </c>
      <c r="H36" s="290" t="str">
        <f>IF(ISNA(VLOOKUP(F36,限定アイテム!C:E,3,FALSE)),"",VLOOKUP(F36,限定アイテム!C:E,3,FALSE))</f>
        <v>金毘羅宮</v>
      </c>
      <c r="I36" s="277"/>
      <c r="J36" s="276" t="s">
        <v>2095</v>
      </c>
    </row>
    <row r="37" spans="2:10">
      <c r="B37" s="144"/>
      <c r="C37" s="155"/>
      <c r="D37" s="155"/>
      <c r="E37" s="268"/>
      <c r="F37" s="155" t="s">
        <v>1990</v>
      </c>
      <c r="G37" s="155" t="s">
        <v>1989</v>
      </c>
      <c r="H37" s="290" t="str">
        <f>IF(ISNA(VLOOKUP(F37,限定アイテム!C:E,3,FALSE)),"",VLOOKUP(F37,限定アイテム!C:E,3,FALSE))</f>
        <v/>
      </c>
      <c r="I37" s="277"/>
      <c r="J37" s="276"/>
    </row>
    <row r="38" spans="2:10">
      <c r="B38" s="144"/>
      <c r="C38" s="155"/>
      <c r="D38" s="155"/>
      <c r="E38" s="268"/>
      <c r="F38" s="155" t="s">
        <v>1988</v>
      </c>
      <c r="G38" s="155" t="s">
        <v>1987</v>
      </c>
      <c r="H38" s="290" t="str">
        <f>IF(ISNA(VLOOKUP(F38,限定アイテム!C:E,3,FALSE)),"",VLOOKUP(F38,限定アイテム!C:E,3,FALSE))</f>
        <v/>
      </c>
      <c r="I38" s="277"/>
      <c r="J38" s="276"/>
    </row>
    <row r="39" spans="2:10">
      <c r="B39" s="144"/>
      <c r="C39" s="155"/>
      <c r="D39" s="155"/>
      <c r="E39" s="268"/>
      <c r="F39" s="155" t="s">
        <v>1986</v>
      </c>
      <c r="G39" s="155" t="s">
        <v>1985</v>
      </c>
      <c r="H39" s="290" t="str">
        <f>IF(ISNA(VLOOKUP(F39,限定アイテム!C:E,3,FALSE)),"",VLOOKUP(F39,限定アイテム!C:E,3,FALSE))</f>
        <v/>
      </c>
      <c r="I39" s="277"/>
      <c r="J39" s="276"/>
    </row>
    <row r="40" spans="2:10">
      <c r="B40" s="144"/>
      <c r="C40" s="155"/>
      <c r="D40" s="155"/>
      <c r="E40" s="268"/>
      <c r="F40" s="155" t="s">
        <v>1984</v>
      </c>
      <c r="G40" s="155" t="s">
        <v>1983</v>
      </c>
      <c r="H40" s="290" t="str">
        <f>IF(ISNA(VLOOKUP(F40,限定アイテム!C:E,3,FALSE)),"",VLOOKUP(F40,限定アイテム!C:E,3,FALSE))</f>
        <v/>
      </c>
      <c r="I40" s="277"/>
      <c r="J40" s="276" t="s">
        <v>2096</v>
      </c>
    </row>
    <row r="41" spans="2:10">
      <c r="B41" s="144"/>
      <c r="C41" s="155"/>
      <c r="D41" s="155"/>
      <c r="E41" s="268"/>
      <c r="F41" s="155" t="s">
        <v>1982</v>
      </c>
      <c r="G41" s="155" t="s">
        <v>1981</v>
      </c>
      <c r="H41" s="290" t="str">
        <f>IF(ISNA(VLOOKUP(F41,限定アイテム!C:E,3,FALSE)),"",VLOOKUP(F41,限定アイテム!C:E,3,FALSE))</f>
        <v/>
      </c>
      <c r="I41" s="277"/>
      <c r="J41" s="276" t="s">
        <v>1980</v>
      </c>
    </row>
    <row r="42" spans="2:10">
      <c r="B42" s="144"/>
      <c r="C42" s="155"/>
      <c r="D42" s="155"/>
      <c r="E42" s="268"/>
      <c r="F42" s="155" t="s">
        <v>1979</v>
      </c>
      <c r="G42" s="155" t="s">
        <v>1978</v>
      </c>
      <c r="H42" s="290" t="str">
        <f>IF(ISNA(VLOOKUP(F42,限定アイテム!C:E,3,FALSE)),"",VLOOKUP(F42,限定アイテム!C:E,3,FALSE))</f>
        <v/>
      </c>
      <c r="I42" s="277"/>
      <c r="J42" s="276"/>
    </row>
    <row r="43" spans="2:10">
      <c r="B43" s="144"/>
      <c r="C43" s="155"/>
      <c r="D43" s="155"/>
      <c r="E43" s="268"/>
      <c r="F43" s="155" t="s">
        <v>1977</v>
      </c>
      <c r="G43" s="155" t="s">
        <v>1976</v>
      </c>
      <c r="H43" s="290" t="str">
        <f>IF(ISNA(VLOOKUP(F43,限定アイテム!C:E,3,FALSE)),"",VLOOKUP(F43,限定アイテム!C:E,3,FALSE))</f>
        <v/>
      </c>
      <c r="I43" s="277"/>
      <c r="J43" s="276"/>
    </row>
    <row r="44" spans="2:10">
      <c r="B44" s="144"/>
      <c r="C44" s="155"/>
      <c r="D44" s="155"/>
      <c r="E44" s="268"/>
      <c r="F44" s="155" t="s">
        <v>1975</v>
      </c>
      <c r="G44" s="155" t="s">
        <v>1974</v>
      </c>
      <c r="H44" s="290" t="str">
        <f>IF(ISNA(VLOOKUP(F44,限定アイテム!C:E,3,FALSE)),"",VLOOKUP(F44,限定アイテム!C:E,3,FALSE))</f>
        <v/>
      </c>
      <c r="I44" s="277"/>
      <c r="J44" s="276"/>
    </row>
    <row r="45" spans="2:10">
      <c r="B45" s="144"/>
      <c r="C45" s="148" t="s">
        <v>1973</v>
      </c>
      <c r="D45" s="148"/>
      <c r="E45" s="267">
        <v>0.80763888888888891</v>
      </c>
      <c r="F45" s="148"/>
      <c r="G45" s="148"/>
      <c r="H45" s="291" t="str">
        <f>IF(ISNA(VLOOKUP(F45,限定アイテム!C:E,3,FALSE)),"",VLOOKUP(F45,限定アイテム!C:E,3,FALSE))</f>
        <v/>
      </c>
      <c r="I45" s="274"/>
      <c r="J45" s="151"/>
    </row>
    <row r="46" spans="2:10">
      <c r="B46" s="144"/>
      <c r="C46" s="152" t="s">
        <v>1969</v>
      </c>
      <c r="D46" s="141"/>
      <c r="E46" s="142">
        <v>0.81597222222222221</v>
      </c>
      <c r="F46" s="141"/>
      <c r="G46" s="141"/>
      <c r="H46" s="288" t="str">
        <f>IF(ISNA(VLOOKUP(F46,限定アイテム!C:E,3,FALSE)),"",VLOOKUP(F46,限定アイテム!C:E,3,FALSE))</f>
        <v/>
      </c>
      <c r="I46" s="280"/>
      <c r="J46" s="279"/>
    </row>
    <row r="47" spans="2:10">
      <c r="B47" s="144"/>
      <c r="C47" s="145"/>
      <c r="D47" s="145" t="s">
        <v>1970</v>
      </c>
      <c r="E47" s="266"/>
      <c r="F47" s="145"/>
      <c r="G47" s="145"/>
      <c r="H47" s="289" t="str">
        <f>IF(ISNA(VLOOKUP(F47,限定アイテム!C:E,3,FALSE)),"",VLOOKUP(F47,限定アイテム!C:E,3,FALSE))</f>
        <v/>
      </c>
      <c r="I47" s="278"/>
      <c r="J47" s="146"/>
    </row>
    <row r="48" spans="2:10">
      <c r="B48" s="275"/>
      <c r="C48" s="148" t="s">
        <v>1971</v>
      </c>
      <c r="D48" s="148"/>
      <c r="E48" s="267">
        <v>0.82708333333333328</v>
      </c>
      <c r="F48" s="148"/>
      <c r="G48" s="148"/>
      <c r="H48" s="291" t="str">
        <f>IF(ISNA(VLOOKUP(F48,限定アイテム!C:E,3,FALSE)),"",VLOOKUP(F48,限定アイテム!C:E,3,FALSE))</f>
        <v/>
      </c>
      <c r="I48" s="274"/>
      <c r="J48" s="151" t="s">
        <v>1972</v>
      </c>
    </row>
    <row r="49" spans="2:10">
      <c r="B49" s="273">
        <v>40417</v>
      </c>
      <c r="C49" s="152" t="s">
        <v>1971</v>
      </c>
      <c r="D49" s="141"/>
      <c r="E49" s="142">
        <v>0.31597222222222221</v>
      </c>
      <c r="F49" s="141"/>
      <c r="G49" s="141"/>
      <c r="H49" s="288" t="str">
        <f>IF(ISNA(VLOOKUP(F49,限定アイテム!C:E,3,FALSE)),"",VLOOKUP(F49,限定アイテム!C:E,3,FALSE))</f>
        <v/>
      </c>
      <c r="I49" s="280"/>
      <c r="J49" s="279"/>
    </row>
    <row r="50" spans="2:10">
      <c r="B50" s="190"/>
      <c r="C50" s="145"/>
      <c r="D50" s="145" t="s">
        <v>1970</v>
      </c>
      <c r="E50" s="266"/>
      <c r="F50" s="145"/>
      <c r="G50" s="145"/>
      <c r="H50" s="289" t="str">
        <f>IF(ISNA(VLOOKUP(F50,限定アイテム!C:E,3,FALSE)),"",VLOOKUP(F50,限定アイテム!C:E,3,FALSE))</f>
        <v/>
      </c>
      <c r="I50" s="278"/>
      <c r="J50" s="146"/>
    </row>
    <row r="51" spans="2:10">
      <c r="B51" s="190"/>
      <c r="C51" s="148" t="s">
        <v>1969</v>
      </c>
      <c r="D51" s="148"/>
      <c r="E51" s="267">
        <v>0.32708333333333334</v>
      </c>
      <c r="F51" s="148"/>
      <c r="G51" s="148"/>
      <c r="H51" s="291" t="str">
        <f>IF(ISNA(VLOOKUP(F51,限定アイテム!C:E,3,FALSE)),"",VLOOKUP(F51,限定アイテム!C:E,3,FALSE))</f>
        <v/>
      </c>
      <c r="I51" s="274"/>
      <c r="J51" s="151"/>
    </row>
    <row r="52" spans="2:10">
      <c r="B52" s="140"/>
      <c r="C52" s="152" t="str">
        <f>C45</f>
        <v xml:space="preserve">松山(予讃) </v>
      </c>
      <c r="D52" s="141"/>
      <c r="E52" s="142">
        <v>0.33819444444444452</v>
      </c>
      <c r="F52" s="141"/>
      <c r="G52" s="141"/>
      <c r="H52" s="288" t="str">
        <f>IF(ISNA(VLOOKUP(F52,限定アイテム!C:E,3,FALSE)),"",VLOOKUP(F52,限定アイテム!C:E,3,FALSE))</f>
        <v/>
      </c>
      <c r="I52" s="280"/>
      <c r="J52" s="279"/>
    </row>
    <row r="53" spans="2:10">
      <c r="B53" s="144"/>
      <c r="C53" s="145"/>
      <c r="D53" s="145" t="s">
        <v>1968</v>
      </c>
      <c r="E53" s="266"/>
      <c r="F53" s="297" t="s">
        <v>1967</v>
      </c>
      <c r="G53" s="145" t="s">
        <v>1966</v>
      </c>
      <c r="H53" s="289" t="str">
        <f>IF(ISNA(VLOOKUP(F53,限定アイテム!C:E,3,FALSE)),"",VLOOKUP(F53,限定アイテム!C:E,3,FALSE))</f>
        <v/>
      </c>
      <c r="I53" s="278"/>
      <c r="J53" s="146" t="s">
        <v>1965</v>
      </c>
    </row>
    <row r="54" spans="2:10">
      <c r="B54" s="144"/>
      <c r="C54" s="155"/>
      <c r="D54" s="155"/>
      <c r="E54" s="268"/>
      <c r="F54" s="155" t="s">
        <v>1964</v>
      </c>
      <c r="G54" s="155" t="s">
        <v>1963</v>
      </c>
      <c r="H54" s="290" t="str">
        <f>IF(ISNA(VLOOKUP(F54,限定アイテム!C:E,3,FALSE)),"",VLOOKUP(F54,限定アイテム!C:E,3,FALSE))</f>
        <v>伊予水軍</v>
      </c>
      <c r="I54" s="277"/>
      <c r="J54" s="276" t="s">
        <v>2265</v>
      </c>
    </row>
    <row r="55" spans="2:10">
      <c r="B55" s="144"/>
      <c r="C55" s="155"/>
      <c r="D55" s="155"/>
      <c r="E55" s="268"/>
      <c r="F55" s="155" t="s">
        <v>1962</v>
      </c>
      <c r="G55" s="155" t="s">
        <v>1961</v>
      </c>
      <c r="H55" s="290" t="str">
        <f>IF(ISNA(VLOOKUP(F55,限定アイテム!C:E,3,FALSE)),"",VLOOKUP(F55,限定アイテム!C:E,3,FALSE))</f>
        <v/>
      </c>
      <c r="I55" s="277"/>
      <c r="J55" s="276"/>
    </row>
    <row r="56" spans="2:10">
      <c r="B56" s="144"/>
      <c r="C56" s="155"/>
      <c r="D56" s="155"/>
      <c r="E56" s="268"/>
      <c r="F56" s="155" t="s">
        <v>1960</v>
      </c>
      <c r="G56" s="155" t="s">
        <v>1959</v>
      </c>
      <c r="H56" s="290" t="str">
        <f>IF(ISNA(VLOOKUP(F56,限定アイテム!C:E,3,FALSE)),"",VLOOKUP(F56,限定アイテム!C:E,3,FALSE))</f>
        <v/>
      </c>
      <c r="I56" s="277"/>
      <c r="J56" s="276"/>
    </row>
    <row r="57" spans="2:10">
      <c r="B57" s="144"/>
      <c r="C57" s="148" t="s">
        <v>1008</v>
      </c>
      <c r="D57" s="148"/>
      <c r="E57" s="267">
        <v>0.39444444444444443</v>
      </c>
      <c r="F57" s="148"/>
      <c r="G57" s="148"/>
      <c r="H57" s="291" t="str">
        <f>IF(ISNA(VLOOKUP(F57,限定アイテム!C:E,3,FALSE)),"",VLOOKUP(F57,限定アイテム!C:E,3,FALSE))</f>
        <v/>
      </c>
      <c r="I57" s="274"/>
      <c r="J57" s="151"/>
    </row>
    <row r="58" spans="2:10">
      <c r="B58" s="144"/>
      <c r="C58" s="152" t="str">
        <f>C57</f>
        <v>宇和島</v>
      </c>
      <c r="D58" s="141"/>
      <c r="E58" s="142">
        <v>0.40138888888888891</v>
      </c>
      <c r="F58" s="141"/>
      <c r="G58" s="141"/>
      <c r="H58" s="288" t="str">
        <f>IF(ISNA(VLOOKUP(F58,限定アイテム!C:E,3,FALSE)),"",VLOOKUP(F58,限定アイテム!C:E,3,FALSE))</f>
        <v/>
      </c>
      <c r="I58" s="280"/>
      <c r="J58" s="279"/>
    </row>
    <row r="59" spans="2:10">
      <c r="B59" s="144"/>
      <c r="C59" s="145"/>
      <c r="D59" s="145" t="s">
        <v>1958</v>
      </c>
      <c r="E59" s="266"/>
      <c r="F59" s="145" t="s">
        <v>1957</v>
      </c>
      <c r="G59" s="145" t="s">
        <v>1956</v>
      </c>
      <c r="H59" s="289" t="str">
        <f>IF(ISNA(VLOOKUP(F59,限定アイテム!C:E,3,FALSE)),"",VLOOKUP(F59,限定アイテム!C:E,3,FALSE))</f>
        <v/>
      </c>
      <c r="I59" s="278"/>
      <c r="J59" s="146"/>
    </row>
    <row r="60" spans="2:10">
      <c r="B60" s="144"/>
      <c r="C60" s="155"/>
      <c r="D60" s="155"/>
      <c r="E60" s="268"/>
      <c r="F60" s="155" t="s">
        <v>1955</v>
      </c>
      <c r="G60" s="155" t="s">
        <v>1954</v>
      </c>
      <c r="H60" s="290" t="str">
        <f>IF(ISNA(VLOOKUP(F60,限定アイテム!C:E,3,FALSE)),"",VLOOKUP(F60,限定アイテム!C:E,3,FALSE))</f>
        <v/>
      </c>
      <c r="I60" s="277"/>
      <c r="J60" s="276"/>
    </row>
    <row r="61" spans="2:10">
      <c r="B61" s="144"/>
      <c r="C61" s="148" t="s">
        <v>1953</v>
      </c>
      <c r="D61" s="148"/>
      <c r="E61" s="267">
        <v>0.4909722222222222</v>
      </c>
      <c r="F61" s="148"/>
      <c r="G61" s="148"/>
      <c r="H61" s="291" t="str">
        <f>IF(ISNA(VLOOKUP(F61,限定アイテム!C:E,3,FALSE)),"",VLOOKUP(F61,限定アイテム!C:E,3,FALSE))</f>
        <v/>
      </c>
      <c r="I61" s="274"/>
      <c r="J61" s="151"/>
    </row>
    <row r="62" spans="2:10">
      <c r="B62" s="144"/>
      <c r="C62" s="152" t="str">
        <f>C61</f>
        <v>窪川</v>
      </c>
      <c r="D62" s="141"/>
      <c r="E62" s="142">
        <v>0.49791666666666662</v>
      </c>
      <c r="F62" s="141"/>
      <c r="G62" s="141"/>
      <c r="H62" s="288" t="str">
        <f>IF(ISNA(VLOOKUP(F62,限定アイテム!C:E,3,FALSE)),"",VLOOKUP(F62,限定アイテム!C:E,3,FALSE))</f>
        <v/>
      </c>
      <c r="I62" s="280"/>
      <c r="J62" s="279"/>
    </row>
    <row r="63" spans="2:10">
      <c r="B63" s="144"/>
      <c r="C63" s="145"/>
      <c r="D63" s="145" t="s">
        <v>1952</v>
      </c>
      <c r="E63" s="266"/>
      <c r="F63" s="145" t="s">
        <v>1951</v>
      </c>
      <c r="G63" s="145" t="s">
        <v>1950</v>
      </c>
      <c r="H63" s="289" t="str">
        <f>IF(ISNA(VLOOKUP(F63,限定アイテム!C:E,3,FALSE)),"",VLOOKUP(F63,限定アイテム!C:E,3,FALSE))</f>
        <v/>
      </c>
      <c r="I63" s="278"/>
      <c r="J63" s="146"/>
    </row>
    <row r="64" spans="2:10">
      <c r="B64" s="144"/>
      <c r="C64" s="155"/>
      <c r="D64" s="155"/>
      <c r="E64" s="268"/>
      <c r="F64" s="296" t="s">
        <v>1949</v>
      </c>
      <c r="G64" s="155" t="s">
        <v>1948</v>
      </c>
      <c r="H64" s="290" t="str">
        <f>IF(ISNA(VLOOKUP(F64,限定アイテム!C:E,3,FALSE)),"",VLOOKUP(F64,限定アイテム!C:E,3,FALSE))</f>
        <v>坂本龍馬像</v>
      </c>
      <c r="I64" s="277"/>
      <c r="J64" s="146" t="s">
        <v>1947</v>
      </c>
    </row>
    <row r="65" spans="2:10">
      <c r="B65" s="144"/>
      <c r="C65" s="155"/>
      <c r="D65" s="155"/>
      <c r="E65" s="268"/>
      <c r="F65" s="155" t="s">
        <v>1946</v>
      </c>
      <c r="G65" s="155" t="s">
        <v>1945</v>
      </c>
      <c r="H65" s="290" t="str">
        <f>IF(ISNA(VLOOKUP(F65,限定アイテム!C:E,3,FALSE)),"",VLOOKUP(F65,限定アイテム!C:E,3,FALSE))</f>
        <v/>
      </c>
      <c r="I65" s="277"/>
      <c r="J65" s="276" t="s">
        <v>2265</v>
      </c>
    </row>
    <row r="66" spans="2:10" ht="27">
      <c r="B66" s="144"/>
      <c r="C66" s="155"/>
      <c r="D66" s="155"/>
      <c r="E66" s="268"/>
      <c r="F66" s="296" t="s">
        <v>1944</v>
      </c>
      <c r="G66" s="155" t="s">
        <v>1944</v>
      </c>
      <c r="H66" s="290" t="str">
        <f>IF(ISNA(VLOOKUP(F66,限定アイテム!C:E,3,FALSE)),"",VLOOKUP(F66,限定アイテム!C:E,3,FALSE))</f>
        <v/>
      </c>
      <c r="I66" s="277"/>
      <c r="J66" s="295" t="s">
        <v>2097</v>
      </c>
    </row>
    <row r="67" spans="2:10">
      <c r="B67" s="144"/>
      <c r="C67" s="155"/>
      <c r="D67" s="155"/>
      <c r="E67" s="268"/>
      <c r="F67" s="155" t="s">
        <v>1943</v>
      </c>
      <c r="G67" s="155" t="s">
        <v>1942</v>
      </c>
      <c r="H67" s="290" t="str">
        <f>IF(ISNA(VLOOKUP(F67,限定アイテム!C:E,3,FALSE)),"",VLOOKUP(F67,限定アイテム!C:E,3,FALSE))</f>
        <v/>
      </c>
      <c r="I67" s="277"/>
      <c r="J67" s="276" t="s">
        <v>1941</v>
      </c>
    </row>
    <row r="68" spans="2:10">
      <c r="B68" s="144"/>
      <c r="C68" s="155"/>
      <c r="D68" s="155"/>
      <c r="E68" s="268"/>
      <c r="F68" s="155" t="s">
        <v>1940</v>
      </c>
      <c r="G68" s="155" t="s">
        <v>1940</v>
      </c>
      <c r="H68" s="290" t="str">
        <f>IF(ISNA(VLOOKUP(F68,限定アイテム!C:E,3,FALSE)),"",VLOOKUP(F68,限定アイテム!C:E,3,FALSE))</f>
        <v/>
      </c>
      <c r="I68" s="277"/>
      <c r="J68" s="276"/>
    </row>
    <row r="69" spans="2:10">
      <c r="B69" s="144"/>
      <c r="C69" s="148" t="s">
        <v>855</v>
      </c>
      <c r="D69" s="148"/>
      <c r="E69" s="267">
        <v>0.55555555555555569</v>
      </c>
      <c r="F69" s="148"/>
      <c r="G69" s="148"/>
      <c r="H69" s="291" t="str">
        <f>IF(ISNA(VLOOKUP(F69,限定アイテム!C:E,3,FALSE)),"",VLOOKUP(F69,限定アイテム!C:E,3,FALSE))</f>
        <v/>
      </c>
      <c r="I69" s="274"/>
      <c r="J69" s="151"/>
    </row>
    <row r="70" spans="2:10">
      <c r="B70" s="144"/>
      <c r="C70" s="152" t="str">
        <f>C69</f>
        <v>後免</v>
      </c>
      <c r="D70" s="141"/>
      <c r="E70" s="142">
        <v>0.57152777777777775</v>
      </c>
      <c r="F70" s="141"/>
      <c r="G70" s="141"/>
      <c r="H70" s="288" t="str">
        <f>IF(ISNA(VLOOKUP(F70,限定アイテム!C:E,3,FALSE)),"",VLOOKUP(F70,限定アイテム!C:E,3,FALSE))</f>
        <v/>
      </c>
      <c r="I70" s="280"/>
      <c r="J70" s="279" t="s">
        <v>2103</v>
      </c>
    </row>
    <row r="71" spans="2:10">
      <c r="B71" s="144"/>
      <c r="C71" s="145"/>
      <c r="D71" s="145" t="s">
        <v>1935</v>
      </c>
      <c r="E71" s="266"/>
      <c r="F71" s="145" t="s">
        <v>1939</v>
      </c>
      <c r="G71" s="145" t="s">
        <v>1938</v>
      </c>
      <c r="H71" s="289" t="str">
        <f>IF(ISNA(VLOOKUP(F71,限定アイテム!C:E,3,FALSE)),"",VLOOKUP(F71,限定アイテム!C:E,3,FALSE))</f>
        <v/>
      </c>
      <c r="I71" s="278"/>
      <c r="J71" s="146"/>
    </row>
    <row r="72" spans="2:10">
      <c r="B72" s="144"/>
      <c r="C72" s="155"/>
      <c r="D72" s="155"/>
      <c r="E72" s="268"/>
      <c r="F72" s="155" t="s">
        <v>1937</v>
      </c>
      <c r="G72" s="155" t="s">
        <v>2101</v>
      </c>
      <c r="H72" s="290" t="str">
        <f>IF(ISNA(VLOOKUP(F72,限定アイテム!C:E,3,FALSE)),"",VLOOKUP(F72,限定アイテム!C:E,3,FALSE))</f>
        <v/>
      </c>
      <c r="I72" s="277"/>
      <c r="J72" s="276"/>
    </row>
    <row r="73" spans="2:10">
      <c r="B73" s="144"/>
      <c r="C73" s="148" t="s">
        <v>1936</v>
      </c>
      <c r="D73" s="148"/>
      <c r="E73" s="267">
        <v>0.58750000000000002</v>
      </c>
      <c r="F73" s="148"/>
      <c r="G73" s="148"/>
      <c r="H73" s="291" t="str">
        <f>IF(ISNA(VLOOKUP(F73,限定アイテム!C:E,3,FALSE)),"",VLOOKUP(F73,限定アイテム!C:E,3,FALSE))</f>
        <v/>
      </c>
      <c r="I73" s="274"/>
      <c r="J73" s="151"/>
    </row>
    <row r="74" spans="2:10">
      <c r="B74" s="144"/>
      <c r="C74" s="152" t="str">
        <f>C73</f>
        <v>和食</v>
      </c>
      <c r="D74" s="141"/>
      <c r="E74" s="142">
        <v>0.60972222222222228</v>
      </c>
      <c r="F74" s="141"/>
      <c r="G74" s="141"/>
      <c r="H74" s="288" t="str">
        <f>IF(ISNA(VLOOKUP(F74,限定アイテム!C:E,3,FALSE)),"",VLOOKUP(F74,限定アイテム!C:E,3,FALSE))</f>
        <v/>
      </c>
      <c r="I74" s="280"/>
      <c r="J74" s="279"/>
    </row>
    <row r="75" spans="2:10">
      <c r="B75" s="144"/>
      <c r="C75" s="145"/>
      <c r="D75" s="145" t="s">
        <v>1935</v>
      </c>
      <c r="E75" s="266"/>
      <c r="F75" s="145"/>
      <c r="G75" s="145"/>
      <c r="H75" s="289" t="str">
        <f>IF(ISNA(VLOOKUP(F75,限定アイテム!C:E,3,FALSE)),"",VLOOKUP(F75,限定アイテム!C:E,3,FALSE))</f>
        <v/>
      </c>
      <c r="I75" s="278"/>
      <c r="J75" s="146"/>
    </row>
    <row r="76" spans="2:10">
      <c r="B76" s="144"/>
      <c r="C76" s="148" t="s">
        <v>855</v>
      </c>
      <c r="D76" s="148"/>
      <c r="E76" s="267">
        <v>0.625</v>
      </c>
      <c r="F76" s="148"/>
      <c r="G76" s="148"/>
      <c r="H76" s="291" t="str">
        <f>IF(ISNA(VLOOKUP(F76,限定アイテム!C:E,3,FALSE)),"",VLOOKUP(F76,限定アイテム!C:E,3,FALSE))</f>
        <v/>
      </c>
      <c r="I76" s="274"/>
      <c r="J76" s="151"/>
    </row>
    <row r="77" spans="2:10">
      <c r="B77" s="144"/>
      <c r="C77" s="152" t="str">
        <f>C76</f>
        <v>後免</v>
      </c>
      <c r="D77" s="141"/>
      <c r="E77" s="142">
        <v>0.63888888888888895</v>
      </c>
      <c r="F77" s="141"/>
      <c r="G77" s="141"/>
      <c r="H77" s="288" t="str">
        <f>IF(ISNA(VLOOKUP(F77,限定アイテム!C:E,3,FALSE)),"",VLOOKUP(F77,限定アイテム!C:E,3,FALSE))</f>
        <v/>
      </c>
      <c r="I77" s="280"/>
      <c r="J77" s="279"/>
    </row>
    <row r="78" spans="2:10">
      <c r="B78" s="144"/>
      <c r="C78" s="145"/>
      <c r="D78" s="145" t="s">
        <v>1934</v>
      </c>
      <c r="E78" s="266"/>
      <c r="F78" s="145" t="s">
        <v>1933</v>
      </c>
      <c r="G78" s="145" t="s">
        <v>1932</v>
      </c>
      <c r="H78" s="289" t="str">
        <f>IF(ISNA(VLOOKUP(F78,限定アイテム!C:E,3,FALSE)),"",VLOOKUP(F78,限定アイテム!C:E,3,FALSE))</f>
        <v>祖谷かずら橋</v>
      </c>
      <c r="I78" s="278"/>
      <c r="J78" s="146"/>
    </row>
    <row r="79" spans="2:10">
      <c r="B79" s="144"/>
      <c r="C79" s="148" t="s">
        <v>1931</v>
      </c>
      <c r="D79" s="148"/>
      <c r="E79" s="267">
        <v>0.67986111111111125</v>
      </c>
      <c r="F79" s="148"/>
      <c r="G79" s="148"/>
      <c r="H79" s="291" t="str">
        <f>IF(ISNA(VLOOKUP(F79,限定アイテム!C:E,3,FALSE)),"",VLOOKUP(F79,限定アイテム!C:E,3,FALSE))</f>
        <v/>
      </c>
      <c r="I79" s="274"/>
      <c r="J79" s="151"/>
    </row>
    <row r="80" spans="2:10">
      <c r="B80" s="144"/>
      <c r="C80" s="152" t="str">
        <f>C79</f>
        <v>阿波池田</v>
      </c>
      <c r="D80" s="141"/>
      <c r="E80" s="142">
        <v>0.69375000000000009</v>
      </c>
      <c r="F80" s="141"/>
      <c r="G80" s="141"/>
      <c r="H80" s="288" t="str">
        <f>IF(ISNA(VLOOKUP(F80,限定アイテム!C:E,3,FALSE)),"",VLOOKUP(F80,限定アイテム!C:E,3,FALSE))</f>
        <v/>
      </c>
      <c r="I80" s="280"/>
      <c r="J80" s="279"/>
    </row>
    <row r="81" spans="2:10">
      <c r="B81" s="144"/>
      <c r="C81" s="145"/>
      <c r="D81" s="145" t="s">
        <v>1930</v>
      </c>
      <c r="E81" s="266"/>
      <c r="F81" s="145" t="s">
        <v>1929</v>
      </c>
      <c r="G81" s="145" t="s">
        <v>1928</v>
      </c>
      <c r="H81" s="289" t="str">
        <f>IF(ISNA(VLOOKUP(F81,限定アイテム!C:E,3,FALSE)),"",VLOOKUP(F81,限定アイテム!C:E,3,FALSE))</f>
        <v/>
      </c>
      <c r="I81" s="278"/>
      <c r="J81" s="146"/>
    </row>
    <row r="82" spans="2:10">
      <c r="B82" s="144"/>
      <c r="C82" s="155"/>
      <c r="D82" s="155"/>
      <c r="E82" s="268"/>
      <c r="F82" s="155" t="s">
        <v>1927</v>
      </c>
      <c r="G82" s="155" t="s">
        <v>1926</v>
      </c>
      <c r="H82" s="290" t="str">
        <f>IF(ISNA(VLOOKUP(F82,限定アイテム!C:E,3,FALSE)),"",VLOOKUP(F82,限定アイテム!C:E,3,FALSE))</f>
        <v/>
      </c>
      <c r="I82" s="277"/>
      <c r="J82" s="276"/>
    </row>
    <row r="83" spans="2:10">
      <c r="B83" s="144"/>
      <c r="C83" s="148" t="s">
        <v>988</v>
      </c>
      <c r="D83" s="148"/>
      <c r="E83" s="267">
        <v>0.7416666666666667</v>
      </c>
      <c r="F83" s="148"/>
      <c r="G83" s="148"/>
      <c r="H83" s="291" t="str">
        <f>IF(ISNA(VLOOKUP(F83,限定アイテム!C:E,3,FALSE)),"",VLOOKUP(F83,限定アイテム!C:E,3,FALSE))</f>
        <v/>
      </c>
      <c r="I83" s="274"/>
      <c r="J83" s="151"/>
    </row>
    <row r="84" spans="2:10">
      <c r="B84" s="144"/>
      <c r="C84" s="152" t="str">
        <f>C83</f>
        <v>徳島</v>
      </c>
      <c r="D84" s="141"/>
      <c r="E84" s="142">
        <v>0.77777777777777779</v>
      </c>
      <c r="F84" s="141"/>
      <c r="G84" s="141"/>
      <c r="H84" s="288" t="str">
        <f>IF(ISNA(VLOOKUP(F84,限定アイテム!C:E,3,FALSE)),"",VLOOKUP(F84,限定アイテム!C:E,3,FALSE))</f>
        <v/>
      </c>
      <c r="I84" s="280"/>
      <c r="J84" s="279"/>
    </row>
    <row r="85" spans="2:10">
      <c r="B85" s="144"/>
      <c r="C85" s="145"/>
      <c r="D85" s="145"/>
      <c r="E85" s="266"/>
      <c r="F85" s="145" t="s">
        <v>1925</v>
      </c>
      <c r="G85" s="145"/>
      <c r="H85" s="289" t="str">
        <f>IF(ISNA(VLOOKUP(F85,限定アイテム!C:E,3,FALSE)),"",VLOOKUP(F85,限定アイテム!C:E,3,FALSE))</f>
        <v/>
      </c>
      <c r="I85" s="278"/>
      <c r="J85" s="146" t="s">
        <v>2100</v>
      </c>
    </row>
    <row r="86" spans="2:10">
      <c r="B86" s="144"/>
      <c r="C86" s="155"/>
      <c r="D86" s="155"/>
      <c r="E86" s="268"/>
      <c r="F86" s="155" t="s">
        <v>1924</v>
      </c>
      <c r="G86" s="155"/>
      <c r="H86" s="290" t="str">
        <f>IF(ISNA(VLOOKUP(F86,限定アイテム!C:E,3,FALSE)),"",VLOOKUP(F86,限定アイテム!C:E,3,FALSE))</f>
        <v/>
      </c>
      <c r="I86" s="277"/>
      <c r="J86" s="276"/>
    </row>
    <row r="87" spans="2:10">
      <c r="B87" s="144"/>
      <c r="C87" s="155"/>
      <c r="D87" s="155"/>
      <c r="E87" s="268"/>
      <c r="F87" s="155" t="s">
        <v>1923</v>
      </c>
      <c r="G87" s="155"/>
      <c r="H87" s="290" t="str">
        <f>IF(ISNA(VLOOKUP(F87,限定アイテム!C:E,3,FALSE)),"",VLOOKUP(F87,限定アイテム!C:E,3,FALSE))</f>
        <v/>
      </c>
      <c r="I87" s="277"/>
      <c r="J87" s="276" t="s">
        <v>2099</v>
      </c>
    </row>
    <row r="88" spans="2:10">
      <c r="B88" s="144"/>
      <c r="C88" s="155"/>
      <c r="D88" s="155"/>
      <c r="E88" s="268"/>
      <c r="F88" s="155" t="s">
        <v>1922</v>
      </c>
      <c r="G88" s="155"/>
      <c r="H88" s="290" t="str">
        <f>IF(ISNA(VLOOKUP(F88,限定アイテム!C:E,3,FALSE)),"",VLOOKUP(F88,限定アイテム!C:E,3,FALSE))</f>
        <v/>
      </c>
      <c r="I88" s="277"/>
      <c r="J88" s="276"/>
    </row>
    <row r="89" spans="2:10">
      <c r="B89" s="144"/>
      <c r="C89" s="155"/>
      <c r="D89" s="155"/>
      <c r="E89" s="268"/>
      <c r="F89" s="155" t="s">
        <v>1921</v>
      </c>
      <c r="G89" s="155"/>
      <c r="H89" s="290" t="str">
        <f>IF(ISNA(VLOOKUP(F89,限定アイテム!C:E,3,FALSE)),"",VLOOKUP(F89,限定アイテム!C:E,3,FALSE))</f>
        <v/>
      </c>
      <c r="I89" s="277"/>
      <c r="J89" s="276"/>
    </row>
    <row r="90" spans="2:10">
      <c r="B90" s="144"/>
      <c r="C90" s="155"/>
      <c r="D90" s="155"/>
      <c r="E90" s="268"/>
      <c r="F90" s="155" t="s">
        <v>1920</v>
      </c>
      <c r="G90" s="155"/>
      <c r="H90" s="290" t="str">
        <f>IF(ISNA(VLOOKUP(F90,限定アイテム!C:E,3,FALSE)),"",VLOOKUP(F90,限定アイテム!C:E,3,FALSE))</f>
        <v/>
      </c>
      <c r="I90" s="277"/>
      <c r="J90" s="276"/>
    </row>
    <row r="91" spans="2:10">
      <c r="B91" s="144"/>
      <c r="C91" s="155"/>
      <c r="D91" s="155"/>
      <c r="E91" s="268"/>
      <c r="F91" s="155" t="s">
        <v>1919</v>
      </c>
      <c r="G91" s="155"/>
      <c r="H91" s="290" t="str">
        <f>IF(ISNA(VLOOKUP(F91,限定アイテム!C:E,3,FALSE)),"",VLOOKUP(F91,限定アイテム!C:E,3,FALSE))</f>
        <v/>
      </c>
      <c r="I91" s="277"/>
      <c r="J91" s="276"/>
    </row>
    <row r="92" spans="2:10">
      <c r="B92" s="144"/>
      <c r="C92" s="155"/>
      <c r="D92" s="155"/>
      <c r="E92" s="268"/>
      <c r="F92" s="155" t="s">
        <v>1918</v>
      </c>
      <c r="G92" s="155"/>
      <c r="H92" s="290" t="str">
        <f>IF(ISNA(VLOOKUP(F92,限定アイテム!C:E,3,FALSE)),"",VLOOKUP(F92,限定アイテム!C:E,3,FALSE))</f>
        <v/>
      </c>
      <c r="I92" s="277"/>
      <c r="J92" s="276"/>
    </row>
    <row r="93" spans="2:10">
      <c r="B93" s="144"/>
      <c r="C93" s="155"/>
      <c r="D93" s="155"/>
      <c r="E93" s="268"/>
      <c r="F93" s="155" t="s">
        <v>1917</v>
      </c>
      <c r="G93" s="155"/>
      <c r="H93" s="290" t="str">
        <f>IF(ISNA(VLOOKUP(F93,限定アイテム!C:E,3,FALSE)),"",VLOOKUP(F93,限定アイテム!C:E,3,FALSE))</f>
        <v/>
      </c>
      <c r="I93" s="277"/>
      <c r="J93" s="276"/>
    </row>
    <row r="94" spans="2:10">
      <c r="B94" s="144"/>
      <c r="C94" s="155"/>
      <c r="D94" s="155"/>
      <c r="E94" s="268"/>
      <c r="F94" s="155" t="s">
        <v>1916</v>
      </c>
      <c r="G94" s="155"/>
      <c r="H94" s="290" t="str">
        <f>IF(ISNA(VLOOKUP(F94,限定アイテム!C:E,3,FALSE)),"",VLOOKUP(F94,限定アイテム!C:E,3,FALSE))</f>
        <v/>
      </c>
      <c r="I94" s="277"/>
      <c r="J94" s="276"/>
    </row>
    <row r="95" spans="2:10">
      <c r="B95" s="275"/>
      <c r="C95" s="148" t="s">
        <v>1915</v>
      </c>
      <c r="D95" s="148"/>
      <c r="E95" s="267">
        <v>0.88541666666666663</v>
      </c>
      <c r="F95" s="148"/>
      <c r="G95" s="148"/>
      <c r="H95" s="291" t="str">
        <f>IF(ISNA(VLOOKUP(F95,限定アイテム!C:E,3,FALSE)),"",VLOOKUP(F95,限定アイテム!C:E,3,FALSE))</f>
        <v/>
      </c>
      <c r="I95" s="274"/>
      <c r="J95" s="151" t="s">
        <v>1914</v>
      </c>
    </row>
    <row r="96" spans="2:10">
      <c r="B96" s="273">
        <v>40418</v>
      </c>
      <c r="C96" s="173" t="s">
        <v>1913</v>
      </c>
      <c r="D96" s="298"/>
      <c r="E96" s="299">
        <v>0.34791666666666665</v>
      </c>
      <c r="F96" s="174"/>
      <c r="G96" s="156"/>
      <c r="H96" s="292"/>
      <c r="I96" s="272"/>
      <c r="J96" s="162"/>
    </row>
    <row r="97" spans="2:10">
      <c r="B97" s="144"/>
      <c r="C97" s="173"/>
      <c r="D97" s="298" t="s">
        <v>2104</v>
      </c>
      <c r="E97" s="298"/>
      <c r="F97" s="174"/>
      <c r="G97" s="156"/>
      <c r="H97" s="292"/>
      <c r="I97" s="272"/>
      <c r="J97" s="162"/>
    </row>
    <row r="98" spans="2:10">
      <c r="B98" s="144"/>
      <c r="C98" s="173" t="s">
        <v>461</v>
      </c>
      <c r="D98" s="298"/>
      <c r="E98" s="299">
        <v>0.35694444444444445</v>
      </c>
      <c r="F98" s="174"/>
      <c r="G98" s="156"/>
      <c r="H98" s="292"/>
      <c r="I98" s="272"/>
      <c r="J98" s="162"/>
    </row>
    <row r="99" spans="2:10">
      <c r="B99" s="144"/>
      <c r="C99" s="173"/>
      <c r="D99" s="156"/>
      <c r="E99" s="156"/>
      <c r="F99" s="174"/>
      <c r="G99" s="156"/>
      <c r="H99" s="292"/>
      <c r="I99" s="272"/>
      <c r="J99" s="162"/>
    </row>
    <row r="100" spans="2:10">
      <c r="B100" s="197"/>
      <c r="C100" s="145"/>
      <c r="D100" s="145"/>
      <c r="E100" s="145"/>
      <c r="F100" s="141"/>
      <c r="G100" s="142"/>
      <c r="H100" s="293"/>
      <c r="I100" s="271"/>
      <c r="J100" s="146"/>
    </row>
    <row r="101" spans="2:10" ht="14.25" thickBot="1">
      <c r="B101" s="198"/>
      <c r="C101" s="199"/>
      <c r="D101" s="199"/>
      <c r="E101" s="200"/>
      <c r="F101" s="199"/>
      <c r="G101" s="200"/>
      <c r="H101" s="294"/>
      <c r="I101" s="270"/>
      <c r="J101" s="201"/>
    </row>
    <row r="102" spans="2:10">
      <c r="G102" s="202"/>
      <c r="H102" s="202"/>
      <c r="I102" s="202"/>
    </row>
    <row r="103" spans="2:10">
      <c r="G103" s="202"/>
      <c r="H103" s="202"/>
      <c r="I103" s="202"/>
    </row>
    <row r="104" spans="2:10">
      <c r="G104" s="202"/>
      <c r="H104" s="202"/>
      <c r="I104" s="202"/>
    </row>
    <row r="105" spans="2:10">
      <c r="E105" s="269"/>
      <c r="G105" s="202"/>
      <c r="H105" s="202"/>
      <c r="I105" s="202"/>
    </row>
    <row r="106" spans="2:10">
      <c r="G106" s="202"/>
      <c r="H106" s="202"/>
      <c r="I106" s="202"/>
    </row>
    <row r="107" spans="2:10">
      <c r="G107" s="202"/>
      <c r="H107" s="202"/>
      <c r="I107" s="202"/>
    </row>
    <row r="108" spans="2:10">
      <c r="G108" s="202"/>
      <c r="H108" s="202"/>
      <c r="I108" s="202"/>
    </row>
    <row r="109" spans="2:10">
      <c r="G109" s="202"/>
      <c r="H109" s="202"/>
      <c r="I109" s="202"/>
    </row>
    <row r="110" spans="2:10">
      <c r="G110" s="202"/>
      <c r="H110" s="202"/>
      <c r="I110" s="202"/>
    </row>
    <row r="111" spans="2:10">
      <c r="G111" s="202"/>
      <c r="H111" s="202"/>
      <c r="I111" s="202"/>
    </row>
    <row r="112" spans="2:10">
      <c r="G112" s="202"/>
      <c r="H112" s="202"/>
      <c r="I112" s="202"/>
    </row>
    <row r="113" spans="7:9">
      <c r="G113" s="202"/>
      <c r="H113" s="202"/>
      <c r="I113" s="202"/>
    </row>
    <row r="114" spans="7:9">
      <c r="G114" s="202"/>
      <c r="H114" s="202"/>
      <c r="I114" s="202"/>
    </row>
    <row r="115" spans="7:9">
      <c r="G115" s="202"/>
      <c r="H115" s="202"/>
      <c r="I115" s="202"/>
    </row>
    <row r="116" spans="7:9">
      <c r="G116" s="202"/>
      <c r="H116" s="202"/>
      <c r="I116" s="202"/>
    </row>
    <row r="117" spans="7:9">
      <c r="G117" s="202"/>
      <c r="H117" s="202"/>
      <c r="I117" s="202"/>
    </row>
  </sheetData>
  <phoneticPr fontId="3"/>
  <hyperlinks>
    <hyperlink ref="J33" r:id="rId1"/>
  </hyperlinks>
  <pageMargins left="0.78680555555555554" right="0.78680555555555554" top="0.98402777777777772" bottom="0.98402777777777772" header="0.51180555555555551" footer="0.51180555555555551"/>
  <pageSetup paperSize="9" scale="41" firstPageNumber="0" orientation="portrait" horizontalDpi="300" verticalDpi="30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N183"/>
  <sheetViews>
    <sheetView view="pageBreakPreview" topLeftCell="B96" zoomScale="85" zoomScaleNormal="85" zoomScaleSheetLayoutView="85" workbookViewId="0">
      <selection activeCell="D63" sqref="D63"/>
    </sheetView>
  </sheetViews>
  <sheetFormatPr defaultColWidth="8.375" defaultRowHeight="13.5"/>
  <cols>
    <col min="1" max="1" width="8.375" style="135"/>
    <col min="2" max="2" width="10.25" style="135" customWidth="1"/>
    <col min="3" max="3" width="14.25" style="135" customWidth="1"/>
    <col min="4" max="4" width="26.875" style="135" customWidth="1"/>
    <col min="5" max="5" width="11.75" style="135" customWidth="1"/>
    <col min="6" max="6" width="53.25" style="135" customWidth="1"/>
    <col min="7" max="7" width="13.625" style="135" customWidth="1"/>
    <col min="8" max="8" width="56.125" style="135" customWidth="1"/>
    <col min="9" max="9" width="8.375" style="135"/>
    <col min="10" max="10" width="9.25" style="135" customWidth="1"/>
    <col min="11" max="11" width="27.625" style="135" customWidth="1"/>
    <col min="12" max="12" width="9.625" style="135" customWidth="1"/>
    <col min="13" max="13" width="11.375" style="135" customWidth="1"/>
    <col min="14" max="14" width="5" style="135" customWidth="1"/>
    <col min="15" max="16384" width="8.375" style="135"/>
  </cols>
  <sheetData>
    <row r="1" spans="1:14" ht="14.25" thickBot="1"/>
    <row r="2" spans="1:14" ht="14.25" thickBot="1">
      <c r="A2" s="204"/>
      <c r="B2" s="136" t="s">
        <v>1664</v>
      </c>
      <c r="C2" s="137" t="s">
        <v>1665</v>
      </c>
      <c r="D2" s="137" t="s">
        <v>1666</v>
      </c>
      <c r="E2" s="137" t="s">
        <v>1667</v>
      </c>
      <c r="F2" s="137" t="s">
        <v>1668</v>
      </c>
      <c r="G2" s="137" t="s">
        <v>1669</v>
      </c>
      <c r="H2" s="138" t="s">
        <v>1670</v>
      </c>
      <c r="I2" s="204"/>
      <c r="J2" s="139" t="s">
        <v>1697</v>
      </c>
      <c r="K2" s="204"/>
      <c r="L2" s="204"/>
      <c r="M2" s="204"/>
      <c r="N2" s="204"/>
    </row>
    <row r="3" spans="1:14">
      <c r="A3" s="204"/>
      <c r="B3" s="205">
        <v>40354</v>
      </c>
      <c r="C3" s="141" t="s">
        <v>1671</v>
      </c>
      <c r="D3" s="141"/>
      <c r="E3" s="206">
        <v>0.3125</v>
      </c>
      <c r="F3" s="141"/>
      <c r="G3" s="141"/>
      <c r="H3" s="207"/>
      <c r="I3" s="204"/>
      <c r="J3" s="143" t="s">
        <v>1698</v>
      </c>
      <c r="K3" s="143" t="s">
        <v>1699</v>
      </c>
      <c r="L3" s="143" t="s">
        <v>1700</v>
      </c>
      <c r="M3" s="143" t="s">
        <v>1701</v>
      </c>
      <c r="N3" s="143" t="s">
        <v>1670</v>
      </c>
    </row>
    <row r="4" spans="1:14">
      <c r="A4" s="204"/>
      <c r="B4" s="208"/>
      <c r="C4" s="156"/>
      <c r="D4" s="156" t="s">
        <v>1672</v>
      </c>
      <c r="E4" s="156"/>
      <c r="F4" s="156"/>
      <c r="G4" s="156"/>
      <c r="H4" s="162"/>
      <c r="I4" s="204"/>
      <c r="J4" s="147" t="s">
        <v>526</v>
      </c>
      <c r="K4" s="147" t="s">
        <v>1189</v>
      </c>
      <c r="L4" s="147" t="s">
        <v>1223</v>
      </c>
      <c r="M4" s="147">
        <v>1</v>
      </c>
      <c r="N4" s="147" t="s">
        <v>1702</v>
      </c>
    </row>
    <row r="5" spans="1:14">
      <c r="A5" s="204"/>
      <c r="B5" s="208"/>
      <c r="C5" s="148" t="s">
        <v>1673</v>
      </c>
      <c r="D5" s="148"/>
      <c r="E5" s="209">
        <v>0.38541666666666669</v>
      </c>
      <c r="F5" s="148"/>
      <c r="G5" s="148"/>
      <c r="H5" s="151"/>
      <c r="I5" s="204"/>
      <c r="J5" s="210" t="s">
        <v>526</v>
      </c>
      <c r="K5" s="210" t="s">
        <v>1190</v>
      </c>
      <c r="L5" s="210" t="s">
        <v>1224</v>
      </c>
      <c r="M5" s="210"/>
      <c r="N5" s="210"/>
    </row>
    <row r="6" spans="1:14">
      <c r="A6" s="204"/>
      <c r="B6" s="208"/>
      <c r="C6" s="152" t="str">
        <f>C5</f>
        <v>福岡空港</v>
      </c>
      <c r="D6" s="152"/>
      <c r="E6" s="211">
        <v>0.41666666666666669</v>
      </c>
      <c r="F6" s="152"/>
      <c r="G6" s="152"/>
      <c r="H6" s="164"/>
      <c r="I6" s="204"/>
      <c r="J6" s="210" t="s">
        <v>526</v>
      </c>
      <c r="K6" s="210" t="s">
        <v>1191</v>
      </c>
      <c r="L6" s="210" t="s">
        <v>1225</v>
      </c>
      <c r="M6" s="210"/>
      <c r="N6" s="210"/>
    </row>
    <row r="7" spans="1:14">
      <c r="A7" s="204">
        <v>8700</v>
      </c>
      <c r="B7" s="208"/>
      <c r="C7" s="156"/>
      <c r="D7" s="156" t="s">
        <v>1674</v>
      </c>
      <c r="E7" s="212"/>
      <c r="F7" s="156" t="s">
        <v>1675</v>
      </c>
      <c r="G7" s="156" t="s">
        <v>564</v>
      </c>
      <c r="H7" s="162"/>
      <c r="I7" s="204"/>
      <c r="J7" s="210" t="s">
        <v>526</v>
      </c>
      <c r="K7" s="210" t="s">
        <v>1192</v>
      </c>
      <c r="L7" s="210" t="s">
        <v>1226</v>
      </c>
      <c r="M7" s="210"/>
      <c r="N7" s="210"/>
    </row>
    <row r="8" spans="1:14">
      <c r="A8" s="204"/>
      <c r="B8" s="208"/>
      <c r="C8" s="148" t="s">
        <v>1675</v>
      </c>
      <c r="D8" s="148"/>
      <c r="E8" s="213">
        <v>0.44097222222222227</v>
      </c>
      <c r="F8" s="148"/>
      <c r="G8" s="148"/>
      <c r="H8" s="151"/>
      <c r="I8" s="204"/>
      <c r="J8" s="210" t="s">
        <v>530</v>
      </c>
      <c r="K8" s="210" t="s">
        <v>1193</v>
      </c>
      <c r="L8" s="210" t="s">
        <v>1223</v>
      </c>
      <c r="M8" s="210"/>
      <c r="N8" s="210"/>
    </row>
    <row r="9" spans="1:14">
      <c r="A9" s="204"/>
      <c r="B9" s="208"/>
      <c r="C9" s="141" t="str">
        <f>C8</f>
        <v>対馬空港</v>
      </c>
      <c r="D9" s="141"/>
      <c r="E9" s="206">
        <v>0.44097222222222227</v>
      </c>
      <c r="F9" s="141"/>
      <c r="G9" s="141"/>
      <c r="H9" s="207" t="s">
        <v>1904</v>
      </c>
      <c r="I9" s="204"/>
      <c r="J9" s="210" t="s">
        <v>530</v>
      </c>
      <c r="K9" s="210" t="s">
        <v>1194</v>
      </c>
      <c r="L9" s="210" t="s">
        <v>1224</v>
      </c>
      <c r="M9" s="210"/>
      <c r="N9" s="210"/>
    </row>
    <row r="10" spans="1:14">
      <c r="A10" s="204"/>
      <c r="B10" s="208"/>
      <c r="C10" s="156"/>
      <c r="D10" s="156" t="s">
        <v>1676</v>
      </c>
      <c r="E10" s="212"/>
      <c r="F10" s="156"/>
      <c r="G10" s="156"/>
      <c r="H10" s="162"/>
      <c r="I10" s="204"/>
      <c r="J10" s="210" t="s">
        <v>530</v>
      </c>
      <c r="K10" s="210" t="s">
        <v>1195</v>
      </c>
      <c r="L10" s="210" t="s">
        <v>1225</v>
      </c>
      <c r="M10" s="210"/>
      <c r="N10" s="210"/>
    </row>
    <row r="11" spans="1:14">
      <c r="A11" s="204"/>
      <c r="B11" s="208"/>
      <c r="C11" s="148" t="s">
        <v>1677</v>
      </c>
      <c r="D11" s="148"/>
      <c r="E11" s="213">
        <v>0.55208333333333337</v>
      </c>
      <c r="F11" s="148"/>
      <c r="G11" s="148"/>
      <c r="H11" s="151"/>
      <c r="I11" s="204"/>
      <c r="J11" s="210" t="s">
        <v>530</v>
      </c>
      <c r="K11" s="210" t="s">
        <v>1196</v>
      </c>
      <c r="L11" s="210" t="s">
        <v>1226</v>
      </c>
      <c r="M11" s="210"/>
      <c r="N11" s="210"/>
    </row>
    <row r="12" spans="1:14">
      <c r="A12" s="204"/>
      <c r="B12" s="208"/>
      <c r="C12" s="152" t="str">
        <f>C11</f>
        <v>厳原港</v>
      </c>
      <c r="D12" s="152"/>
      <c r="E12" s="211">
        <v>0.55208333333333337</v>
      </c>
      <c r="F12" s="152"/>
      <c r="G12" s="152"/>
      <c r="H12" s="164"/>
      <c r="I12" s="204"/>
      <c r="J12" s="147" t="s">
        <v>528</v>
      </c>
      <c r="K12" s="147" t="s">
        <v>1197</v>
      </c>
      <c r="L12" s="147" t="s">
        <v>1223</v>
      </c>
      <c r="M12" s="147">
        <v>1</v>
      </c>
      <c r="N12" s="147"/>
    </row>
    <row r="13" spans="1:14">
      <c r="A13" s="204">
        <v>7700</v>
      </c>
      <c r="B13" s="208"/>
      <c r="C13" s="156"/>
      <c r="D13" s="156" t="s">
        <v>1678</v>
      </c>
      <c r="E13" s="212"/>
      <c r="F13" s="156" t="s">
        <v>1703</v>
      </c>
      <c r="G13" s="156" t="s">
        <v>565</v>
      </c>
      <c r="H13" s="162" t="s">
        <v>1905</v>
      </c>
      <c r="I13" s="204"/>
      <c r="J13" s="147" t="s">
        <v>528</v>
      </c>
      <c r="K13" s="147" t="s">
        <v>1198</v>
      </c>
      <c r="L13" s="147" t="s">
        <v>1224</v>
      </c>
      <c r="M13" s="147">
        <v>1</v>
      </c>
      <c r="N13" s="147"/>
    </row>
    <row r="14" spans="1:14">
      <c r="A14" s="204"/>
      <c r="B14" s="208"/>
      <c r="C14" s="156"/>
      <c r="D14" s="156"/>
      <c r="E14" s="212"/>
      <c r="F14" s="156" t="s">
        <v>1704</v>
      </c>
      <c r="G14" s="156" t="s">
        <v>554</v>
      </c>
      <c r="H14" s="162"/>
      <c r="I14" s="204"/>
      <c r="J14" s="147" t="s">
        <v>528</v>
      </c>
      <c r="K14" s="147" t="s">
        <v>1199</v>
      </c>
      <c r="L14" s="147" t="s">
        <v>1225</v>
      </c>
      <c r="M14" s="147">
        <v>1</v>
      </c>
      <c r="N14" s="147"/>
    </row>
    <row r="15" spans="1:14">
      <c r="A15" s="204"/>
      <c r="B15" s="208"/>
      <c r="C15" s="156"/>
      <c r="D15" s="156"/>
      <c r="E15" s="212"/>
      <c r="F15" s="156"/>
      <c r="G15" s="156" t="s">
        <v>548</v>
      </c>
      <c r="H15" s="162"/>
      <c r="I15" s="204"/>
      <c r="J15" s="147" t="s">
        <v>528</v>
      </c>
      <c r="K15" s="147" t="s">
        <v>1200</v>
      </c>
      <c r="L15" s="147" t="s">
        <v>1226</v>
      </c>
      <c r="M15" s="147">
        <v>1</v>
      </c>
      <c r="N15" s="147"/>
    </row>
    <row r="16" spans="1:14">
      <c r="A16" s="204"/>
      <c r="B16" s="208"/>
      <c r="C16" s="156"/>
      <c r="D16" s="156"/>
      <c r="E16" s="212"/>
      <c r="F16" s="156"/>
      <c r="G16" s="156" t="s">
        <v>542</v>
      </c>
      <c r="H16" s="162"/>
      <c r="I16" s="204"/>
      <c r="J16" s="147" t="s">
        <v>527</v>
      </c>
      <c r="K16" s="147" t="s">
        <v>1201</v>
      </c>
      <c r="L16" s="147" t="s">
        <v>1223</v>
      </c>
      <c r="M16" s="147">
        <v>1</v>
      </c>
      <c r="N16" s="147"/>
    </row>
    <row r="17" spans="1:14">
      <c r="A17" s="204"/>
      <c r="B17" s="208"/>
      <c r="C17" s="156"/>
      <c r="D17" s="156"/>
      <c r="E17" s="212"/>
      <c r="F17" s="156"/>
      <c r="G17" s="156" t="s">
        <v>547</v>
      </c>
      <c r="H17" s="162"/>
      <c r="I17" s="204"/>
      <c r="J17" s="147" t="s">
        <v>527</v>
      </c>
      <c r="K17" s="147" t="s">
        <v>1202</v>
      </c>
      <c r="L17" s="147" t="s">
        <v>1224</v>
      </c>
      <c r="M17" s="147">
        <v>1</v>
      </c>
      <c r="N17" s="147"/>
    </row>
    <row r="18" spans="1:14">
      <c r="A18" s="204"/>
      <c r="B18" s="208"/>
      <c r="C18" s="156"/>
      <c r="D18" s="156"/>
      <c r="E18" s="212"/>
      <c r="F18" s="156"/>
      <c r="G18" s="156" t="s">
        <v>543</v>
      </c>
      <c r="H18" s="162"/>
      <c r="I18" s="204"/>
      <c r="J18" s="147" t="s">
        <v>527</v>
      </c>
      <c r="K18" s="147" t="s">
        <v>1203</v>
      </c>
      <c r="L18" s="147" t="s">
        <v>1224</v>
      </c>
      <c r="M18" s="147">
        <v>1</v>
      </c>
      <c r="N18" s="147" t="s">
        <v>1702</v>
      </c>
    </row>
    <row r="19" spans="1:14">
      <c r="A19" s="204"/>
      <c r="B19" s="208"/>
      <c r="C19" s="156"/>
      <c r="D19" s="156"/>
      <c r="E19" s="212"/>
      <c r="F19" s="156" t="s">
        <v>1705</v>
      </c>
      <c r="G19" s="156" t="s">
        <v>546</v>
      </c>
      <c r="H19" s="162"/>
      <c r="I19" s="204"/>
      <c r="J19" s="210" t="s">
        <v>527</v>
      </c>
      <c r="K19" s="210" t="s">
        <v>1204</v>
      </c>
      <c r="L19" s="210" t="s">
        <v>1225</v>
      </c>
      <c r="M19" s="210"/>
      <c r="N19" s="210"/>
    </row>
    <row r="20" spans="1:14">
      <c r="A20" s="204"/>
      <c r="B20" s="208"/>
      <c r="C20" s="148" t="s">
        <v>1679</v>
      </c>
      <c r="D20" s="148"/>
      <c r="E20" s="213">
        <v>0.64583333333333337</v>
      </c>
      <c r="F20" s="148"/>
      <c r="G20" s="148"/>
      <c r="H20" s="151"/>
      <c r="I20" s="204"/>
      <c r="J20" s="147" t="s">
        <v>527</v>
      </c>
      <c r="K20" s="147" t="s">
        <v>1205</v>
      </c>
      <c r="L20" s="147" t="s">
        <v>1226</v>
      </c>
      <c r="M20" s="147">
        <v>1</v>
      </c>
      <c r="N20" s="147"/>
    </row>
    <row r="21" spans="1:14">
      <c r="A21" s="204"/>
      <c r="B21" s="208"/>
      <c r="C21" s="152" t="str">
        <f>C20</f>
        <v>博多港</v>
      </c>
      <c r="D21" s="141"/>
      <c r="E21" s="206">
        <v>0.64583333333333337</v>
      </c>
      <c r="F21" s="141"/>
      <c r="G21" s="141"/>
      <c r="H21" s="207"/>
      <c r="I21" s="204"/>
      <c r="J21" s="210" t="s">
        <v>531</v>
      </c>
      <c r="K21" s="210" t="s">
        <v>1206</v>
      </c>
      <c r="L21" s="210" t="s">
        <v>1223</v>
      </c>
      <c r="M21" s="210"/>
      <c r="N21" s="210"/>
    </row>
    <row r="22" spans="1:14">
      <c r="A22" s="204"/>
      <c r="B22" s="208"/>
      <c r="C22" s="156"/>
      <c r="D22" s="156" t="s">
        <v>1680</v>
      </c>
      <c r="E22" s="212"/>
      <c r="F22" s="204"/>
      <c r="G22" s="156" t="s">
        <v>546</v>
      </c>
      <c r="H22" s="162"/>
      <c r="I22" s="204"/>
      <c r="J22" s="147" t="s">
        <v>531</v>
      </c>
      <c r="K22" s="147" t="s">
        <v>1207</v>
      </c>
      <c r="L22" s="147" t="s">
        <v>1223</v>
      </c>
      <c r="M22" s="147">
        <v>1</v>
      </c>
      <c r="N22" s="147"/>
    </row>
    <row r="23" spans="1:14">
      <c r="A23" s="204"/>
      <c r="B23" s="208"/>
      <c r="C23" s="148" t="s">
        <v>545</v>
      </c>
      <c r="D23" s="148"/>
      <c r="E23" s="213">
        <v>0.66388888888888897</v>
      </c>
      <c r="F23" s="148"/>
      <c r="G23" s="148"/>
      <c r="H23" s="151"/>
      <c r="I23" s="204"/>
      <c r="J23" s="210" t="s">
        <v>531</v>
      </c>
      <c r="K23" s="210" t="s">
        <v>1208</v>
      </c>
      <c r="L23" s="210" t="s">
        <v>1224</v>
      </c>
      <c r="M23" s="210"/>
      <c r="N23" s="210"/>
    </row>
    <row r="24" spans="1:14">
      <c r="A24" s="204"/>
      <c r="B24" s="208"/>
      <c r="C24" s="152" t="str">
        <f>C23</f>
        <v>博多</v>
      </c>
      <c r="D24" s="141"/>
      <c r="E24" s="206">
        <v>0.66736111111111107</v>
      </c>
      <c r="F24" s="141"/>
      <c r="G24" s="141"/>
      <c r="H24" s="207"/>
      <c r="I24" s="204"/>
      <c r="J24" s="210" t="s">
        <v>531</v>
      </c>
      <c r="K24" s="210" t="s">
        <v>1209</v>
      </c>
      <c r="L24" s="210" t="s">
        <v>1225</v>
      </c>
      <c r="M24" s="210"/>
      <c r="N24" s="210"/>
    </row>
    <row r="25" spans="1:14">
      <c r="A25" s="204">
        <v>2500</v>
      </c>
      <c r="B25" s="208"/>
      <c r="C25" s="156"/>
      <c r="D25" s="156" t="s">
        <v>1750</v>
      </c>
      <c r="E25" s="212"/>
      <c r="F25" s="156"/>
      <c r="G25" s="156" t="s">
        <v>1751</v>
      </c>
      <c r="H25" s="162"/>
      <c r="I25" s="204"/>
      <c r="J25" s="210" t="s">
        <v>531</v>
      </c>
      <c r="K25" s="210" t="s">
        <v>1210</v>
      </c>
      <c r="L25" s="210" t="s">
        <v>1226</v>
      </c>
      <c r="M25" s="210"/>
      <c r="N25" s="210"/>
    </row>
    <row r="26" spans="1:14">
      <c r="A26" s="204"/>
      <c r="B26" s="208"/>
      <c r="C26" s="156"/>
      <c r="D26" s="156"/>
      <c r="E26" s="212"/>
      <c r="F26" s="156"/>
      <c r="G26" s="156" t="s">
        <v>544</v>
      </c>
      <c r="H26" s="162"/>
      <c r="I26" s="204"/>
      <c r="J26" s="210" t="s">
        <v>529</v>
      </c>
      <c r="K26" s="210" t="s">
        <v>1211</v>
      </c>
      <c r="L26" s="210" t="s">
        <v>1223</v>
      </c>
      <c r="M26" s="210"/>
      <c r="N26" s="210"/>
    </row>
    <row r="27" spans="1:14">
      <c r="A27" s="204"/>
      <c r="B27" s="208"/>
      <c r="C27" s="156"/>
      <c r="D27" s="156"/>
      <c r="E27" s="212"/>
      <c r="F27" s="156"/>
      <c r="G27" s="156" t="s">
        <v>552</v>
      </c>
      <c r="H27" s="214"/>
      <c r="I27" s="204"/>
      <c r="J27" s="210" t="s">
        <v>529</v>
      </c>
      <c r="K27" s="210" t="s">
        <v>1212</v>
      </c>
      <c r="L27" s="210" t="s">
        <v>1224</v>
      </c>
      <c r="M27" s="210"/>
      <c r="N27" s="210"/>
    </row>
    <row r="28" spans="1:14">
      <c r="A28" s="204"/>
      <c r="B28" s="208"/>
      <c r="C28" s="165"/>
      <c r="D28" s="156"/>
      <c r="E28" s="212"/>
      <c r="F28" s="156"/>
      <c r="G28" s="156" t="s">
        <v>553</v>
      </c>
      <c r="H28" s="214"/>
      <c r="I28" s="204"/>
      <c r="J28" s="210" t="s">
        <v>529</v>
      </c>
      <c r="K28" s="210" t="s">
        <v>1213</v>
      </c>
      <c r="L28" s="210" t="s">
        <v>1225</v>
      </c>
      <c r="M28" s="210"/>
      <c r="N28" s="210"/>
    </row>
    <row r="29" spans="1:14">
      <c r="A29" s="204"/>
      <c r="B29" s="208"/>
      <c r="C29" s="148" t="s">
        <v>553</v>
      </c>
      <c r="D29" s="148"/>
      <c r="E29" s="213">
        <v>0.69166666666666665</v>
      </c>
      <c r="F29" s="148"/>
      <c r="G29" s="148"/>
      <c r="H29" s="151"/>
      <c r="I29" s="204"/>
      <c r="J29" s="210" t="s">
        <v>529</v>
      </c>
      <c r="K29" s="210" t="s">
        <v>1214</v>
      </c>
      <c r="L29" s="210" t="s">
        <v>1226</v>
      </c>
      <c r="M29" s="210"/>
      <c r="N29" s="210"/>
    </row>
    <row r="30" spans="1:14">
      <c r="A30" s="204"/>
      <c r="B30" s="208"/>
      <c r="C30" s="152" t="str">
        <f>C29</f>
        <v>佐賀</v>
      </c>
      <c r="D30" s="152"/>
      <c r="E30" s="211">
        <v>0.70833333333333337</v>
      </c>
      <c r="F30" s="152"/>
      <c r="G30" s="152"/>
      <c r="H30" s="164" t="s">
        <v>1752</v>
      </c>
      <c r="I30" s="204"/>
      <c r="J30" s="210" t="s">
        <v>532</v>
      </c>
      <c r="K30" s="210" t="s">
        <v>1215</v>
      </c>
      <c r="L30" s="210" t="s">
        <v>1223</v>
      </c>
      <c r="M30" s="210"/>
      <c r="N30" s="210"/>
    </row>
    <row r="31" spans="1:14">
      <c r="A31" s="204"/>
      <c r="B31" s="208"/>
      <c r="C31" s="141"/>
      <c r="D31" s="156" t="s">
        <v>778</v>
      </c>
      <c r="E31" s="206"/>
      <c r="F31" s="141" t="s">
        <v>1706</v>
      </c>
      <c r="G31" s="141"/>
      <c r="H31" s="207" t="s">
        <v>1753</v>
      </c>
      <c r="I31" s="204"/>
      <c r="J31" s="210" t="s">
        <v>532</v>
      </c>
      <c r="K31" s="210" t="s">
        <v>1216</v>
      </c>
      <c r="L31" s="210" t="s">
        <v>1224</v>
      </c>
      <c r="M31" s="210"/>
      <c r="N31" s="210"/>
    </row>
    <row r="32" spans="1:14">
      <c r="A32" s="204">
        <v>3250</v>
      </c>
      <c r="B32" s="208"/>
      <c r="C32" s="156"/>
      <c r="D32" s="156"/>
      <c r="E32" s="215"/>
      <c r="F32" s="156" t="s">
        <v>1707</v>
      </c>
      <c r="G32" s="158" t="s">
        <v>555</v>
      </c>
      <c r="H32" s="207" t="s">
        <v>1708</v>
      </c>
      <c r="I32" s="204"/>
      <c r="J32" s="210" t="s">
        <v>532</v>
      </c>
      <c r="K32" s="210" t="s">
        <v>1217</v>
      </c>
      <c r="L32" s="210" t="s">
        <v>1225</v>
      </c>
      <c r="M32" s="210"/>
      <c r="N32" s="210"/>
    </row>
    <row r="33" spans="1:14">
      <c r="A33" s="204"/>
      <c r="B33" s="208"/>
      <c r="C33" s="156"/>
      <c r="D33" s="156"/>
      <c r="E33" s="215"/>
      <c r="F33" s="156" t="s">
        <v>1754</v>
      </c>
      <c r="G33" s="158" t="s">
        <v>557</v>
      </c>
      <c r="H33" s="216" t="s">
        <v>1755</v>
      </c>
      <c r="I33" s="204"/>
      <c r="J33" s="147" t="s">
        <v>532</v>
      </c>
      <c r="K33" s="147" t="s">
        <v>1218</v>
      </c>
      <c r="L33" s="147" t="s">
        <v>1226</v>
      </c>
      <c r="M33" s="147">
        <v>1</v>
      </c>
      <c r="N33" s="147"/>
    </row>
    <row r="34" spans="1:14">
      <c r="A34" s="204"/>
      <c r="B34" s="208"/>
      <c r="C34" s="156"/>
      <c r="D34" s="156"/>
      <c r="E34" s="215"/>
      <c r="F34" s="156" t="s">
        <v>1756</v>
      </c>
      <c r="G34" s="158" t="s">
        <v>556</v>
      </c>
      <c r="H34" s="162" t="s">
        <v>1757</v>
      </c>
      <c r="I34" s="204"/>
      <c r="J34" s="204"/>
      <c r="K34" s="204"/>
      <c r="L34" s="204"/>
      <c r="M34" s="204"/>
      <c r="N34" s="204"/>
    </row>
    <row r="35" spans="1:14">
      <c r="A35" s="204"/>
      <c r="B35" s="208"/>
      <c r="C35" s="156"/>
      <c r="D35" s="156"/>
      <c r="E35" s="215"/>
      <c r="F35" s="156" t="s">
        <v>1709</v>
      </c>
      <c r="G35" s="158" t="s">
        <v>856</v>
      </c>
      <c r="H35" s="162"/>
      <c r="I35" s="204"/>
      <c r="J35" s="204"/>
      <c r="K35" s="204"/>
      <c r="L35" s="204"/>
      <c r="M35" s="204"/>
      <c r="N35" s="204"/>
    </row>
    <row r="36" spans="1:14">
      <c r="A36" s="204"/>
      <c r="B36" s="208"/>
      <c r="C36" s="156"/>
      <c r="D36" s="156"/>
      <c r="E36" s="212"/>
      <c r="F36" s="156" t="s">
        <v>1710</v>
      </c>
      <c r="G36" s="156" t="s">
        <v>558</v>
      </c>
      <c r="H36" s="162" t="s">
        <v>1711</v>
      </c>
      <c r="I36" s="204"/>
      <c r="J36" s="204"/>
      <c r="K36" s="204"/>
      <c r="L36" s="204"/>
      <c r="M36" s="204"/>
      <c r="N36" s="204"/>
    </row>
    <row r="37" spans="1:14">
      <c r="A37" s="204"/>
      <c r="B37" s="208"/>
      <c r="C37" s="156"/>
      <c r="D37" s="156"/>
      <c r="E37" s="212"/>
      <c r="F37" s="156" t="s">
        <v>1712</v>
      </c>
      <c r="G37" s="156" t="s">
        <v>560</v>
      </c>
      <c r="H37" s="162"/>
      <c r="I37" s="204"/>
      <c r="J37" s="204"/>
      <c r="K37" s="204"/>
      <c r="L37" s="204"/>
      <c r="M37" s="204"/>
      <c r="N37" s="204"/>
    </row>
    <row r="38" spans="1:14" ht="40.5">
      <c r="A38" s="204"/>
      <c r="B38" s="208"/>
      <c r="C38" s="156"/>
      <c r="D38" s="156"/>
      <c r="E38" s="212"/>
      <c r="F38" s="156" t="s">
        <v>1713</v>
      </c>
      <c r="G38" s="156" t="s">
        <v>563</v>
      </c>
      <c r="H38" s="159" t="s">
        <v>1714</v>
      </c>
      <c r="I38" s="204"/>
      <c r="J38" s="204"/>
      <c r="K38" s="204"/>
      <c r="L38" s="204"/>
      <c r="M38" s="204"/>
      <c r="N38" s="204"/>
    </row>
    <row r="39" spans="1:14">
      <c r="A39" s="204">
        <v>4000</v>
      </c>
      <c r="B39" s="208"/>
      <c r="C39" s="156"/>
      <c r="D39" s="156"/>
      <c r="E39" s="212"/>
      <c r="F39" s="156"/>
      <c r="G39" s="156" t="s">
        <v>561</v>
      </c>
      <c r="H39" s="162"/>
      <c r="I39" s="204"/>
      <c r="J39" s="204"/>
      <c r="K39" s="204"/>
      <c r="L39" s="204"/>
      <c r="M39" s="204"/>
      <c r="N39" s="204"/>
    </row>
    <row r="40" spans="1:14">
      <c r="A40" s="204"/>
      <c r="B40" s="208"/>
      <c r="C40" s="156"/>
      <c r="D40" s="156"/>
      <c r="E40" s="212"/>
      <c r="F40" s="156" t="s">
        <v>1715</v>
      </c>
      <c r="G40" s="156" t="s">
        <v>562</v>
      </c>
      <c r="H40" s="162" t="s">
        <v>1716</v>
      </c>
      <c r="I40" s="204"/>
      <c r="J40" s="204"/>
      <c r="K40" s="204"/>
      <c r="L40" s="204"/>
      <c r="M40" s="204"/>
      <c r="N40" s="204"/>
    </row>
    <row r="41" spans="1:14">
      <c r="A41" s="204"/>
      <c r="B41" s="208"/>
      <c r="C41" s="156"/>
      <c r="D41" s="156"/>
      <c r="E41" s="212"/>
      <c r="F41" s="165" t="s">
        <v>1717</v>
      </c>
      <c r="G41" s="165" t="s">
        <v>559</v>
      </c>
      <c r="H41" s="160"/>
      <c r="I41" s="204"/>
      <c r="J41" s="204"/>
      <c r="K41" s="204"/>
      <c r="L41" s="204"/>
      <c r="M41" s="204"/>
      <c r="N41" s="204"/>
    </row>
    <row r="42" spans="1:14">
      <c r="A42" s="204"/>
      <c r="B42" s="208"/>
      <c r="C42" s="165"/>
      <c r="D42" s="165"/>
      <c r="E42" s="217"/>
      <c r="F42" s="165"/>
      <c r="G42" s="218" t="s">
        <v>576</v>
      </c>
      <c r="H42" s="161" t="s">
        <v>1758</v>
      </c>
      <c r="I42" s="204" t="s">
        <v>1759</v>
      </c>
      <c r="J42" s="204"/>
      <c r="K42" s="204"/>
      <c r="L42" s="204" t="s">
        <v>1760</v>
      </c>
      <c r="M42" s="204"/>
      <c r="N42" s="204"/>
    </row>
    <row r="43" spans="1:14">
      <c r="A43" s="204"/>
      <c r="B43" s="208"/>
      <c r="C43" s="165"/>
      <c r="D43" s="165"/>
      <c r="E43" s="217"/>
      <c r="F43" s="165" t="s">
        <v>1761</v>
      </c>
      <c r="G43" s="219" t="s">
        <v>1718</v>
      </c>
      <c r="H43" s="160" t="s">
        <v>1762</v>
      </c>
      <c r="I43" s="204" t="s">
        <v>1763</v>
      </c>
      <c r="J43" s="204"/>
      <c r="L43" s="204" t="s">
        <v>1764</v>
      </c>
      <c r="M43" s="204"/>
      <c r="N43" s="204"/>
    </row>
    <row r="44" spans="1:14" ht="14.25" thickBot="1">
      <c r="A44" s="204">
        <v>5000</v>
      </c>
      <c r="B44" s="220"/>
      <c r="C44" s="148" t="s">
        <v>553</v>
      </c>
      <c r="D44" s="148"/>
      <c r="E44" s="221">
        <v>1</v>
      </c>
      <c r="F44" s="148"/>
      <c r="G44" s="148"/>
      <c r="H44" s="151" t="s">
        <v>1719</v>
      </c>
      <c r="I44" s="204"/>
      <c r="J44" s="204"/>
      <c r="K44" s="204"/>
      <c r="L44" s="204"/>
      <c r="M44" s="204"/>
      <c r="N44" s="204"/>
    </row>
    <row r="45" spans="1:14" ht="14.25" thickBot="1">
      <c r="A45" s="204"/>
      <c r="B45" s="136" t="s">
        <v>1664</v>
      </c>
      <c r="C45" s="137" t="s">
        <v>1665</v>
      </c>
      <c r="D45" s="137" t="s">
        <v>1666</v>
      </c>
      <c r="E45" s="137" t="s">
        <v>1667</v>
      </c>
      <c r="F45" s="137" t="s">
        <v>1668</v>
      </c>
      <c r="G45" s="137" t="s">
        <v>1669</v>
      </c>
      <c r="H45" s="138" t="s">
        <v>1670</v>
      </c>
      <c r="I45" s="204"/>
      <c r="J45" s="204"/>
      <c r="K45" s="204"/>
      <c r="L45" s="204"/>
      <c r="M45" s="204"/>
      <c r="N45" s="204"/>
    </row>
    <row r="46" spans="1:14">
      <c r="A46" s="204"/>
      <c r="B46" s="205">
        <v>40355</v>
      </c>
      <c r="C46" s="141" t="s">
        <v>553</v>
      </c>
      <c r="D46" s="141"/>
      <c r="E46" s="142">
        <v>0.35208333333333336</v>
      </c>
      <c r="F46" s="141"/>
      <c r="G46" s="141"/>
      <c r="H46" s="207"/>
      <c r="I46" s="204"/>
      <c r="J46" s="204"/>
      <c r="K46" s="204"/>
      <c r="L46" s="204"/>
      <c r="M46" s="204"/>
      <c r="N46" s="204"/>
    </row>
    <row r="47" spans="1:14">
      <c r="A47" s="204">
        <v>10000</v>
      </c>
      <c r="B47" s="208"/>
      <c r="C47" s="156"/>
      <c r="D47" s="156" t="s">
        <v>1903</v>
      </c>
      <c r="E47" s="266"/>
      <c r="F47" s="156"/>
      <c r="G47" s="156"/>
      <c r="H47" s="162"/>
      <c r="I47" s="204"/>
      <c r="J47" s="204"/>
      <c r="K47" s="204"/>
      <c r="L47" s="204"/>
      <c r="M47" s="204"/>
      <c r="N47" s="204"/>
    </row>
    <row r="48" spans="1:14">
      <c r="A48" s="204"/>
      <c r="B48" s="208"/>
      <c r="C48" s="148" t="s">
        <v>1681</v>
      </c>
      <c r="D48" s="148"/>
      <c r="E48" s="267">
        <v>0.37013888888888891</v>
      </c>
      <c r="F48" s="148"/>
      <c r="G48" s="148"/>
      <c r="H48" s="151"/>
      <c r="I48" s="204"/>
      <c r="J48" s="204"/>
      <c r="K48" s="204"/>
      <c r="L48" s="204"/>
      <c r="M48" s="204"/>
      <c r="N48" s="204"/>
    </row>
    <row r="49" spans="1:14">
      <c r="A49" s="204"/>
      <c r="B49" s="208"/>
      <c r="C49" s="152" t="str">
        <f>C48</f>
        <v>鳥栖</v>
      </c>
      <c r="D49" s="152"/>
      <c r="E49" s="154">
        <v>0.37430555555555556</v>
      </c>
      <c r="F49" s="152"/>
      <c r="G49" s="152"/>
      <c r="H49" s="164"/>
      <c r="I49" s="204"/>
      <c r="J49" s="204"/>
      <c r="K49" s="204"/>
      <c r="L49" s="204"/>
      <c r="M49" s="204"/>
      <c r="N49" s="204"/>
    </row>
    <row r="50" spans="1:14">
      <c r="A50" s="204"/>
      <c r="B50" s="208"/>
      <c r="C50" s="156"/>
      <c r="D50" s="158" t="s">
        <v>1911</v>
      </c>
      <c r="E50" s="157"/>
      <c r="F50" s="156"/>
      <c r="G50" s="156" t="s">
        <v>549</v>
      </c>
      <c r="H50" s="162"/>
      <c r="I50" s="204"/>
      <c r="J50" s="204"/>
      <c r="K50" s="204"/>
      <c r="L50" s="204"/>
      <c r="M50" s="204"/>
      <c r="N50" s="204"/>
    </row>
    <row r="51" spans="1:14">
      <c r="A51" s="204"/>
      <c r="B51" s="208"/>
      <c r="C51" s="156"/>
      <c r="D51" s="158"/>
      <c r="E51" s="157"/>
      <c r="F51" s="156"/>
      <c r="G51" s="156" t="s">
        <v>550</v>
      </c>
      <c r="H51" s="162"/>
      <c r="I51" s="204"/>
      <c r="J51" s="204"/>
      <c r="K51" s="204"/>
      <c r="L51" s="204"/>
      <c r="M51" s="204"/>
      <c r="N51" s="204"/>
    </row>
    <row r="52" spans="1:14">
      <c r="A52" s="204"/>
      <c r="B52" s="208"/>
      <c r="C52" s="156"/>
      <c r="D52" s="158"/>
      <c r="E52" s="157"/>
      <c r="F52" s="156"/>
      <c r="G52" s="156" t="s">
        <v>551</v>
      </c>
      <c r="H52" s="162"/>
      <c r="I52" s="204"/>
      <c r="J52" s="204"/>
      <c r="K52" s="204"/>
      <c r="L52" s="204"/>
      <c r="M52" s="204"/>
      <c r="N52" s="204"/>
    </row>
    <row r="53" spans="1:14">
      <c r="A53" s="204"/>
      <c r="B53" s="208"/>
      <c r="C53" s="156"/>
      <c r="D53" s="156"/>
      <c r="E53" s="266"/>
      <c r="F53" s="158"/>
      <c r="G53" s="158" t="s">
        <v>567</v>
      </c>
      <c r="H53" s="162"/>
      <c r="I53" s="204"/>
      <c r="J53" s="204"/>
      <c r="K53" s="204"/>
      <c r="L53" s="204"/>
      <c r="M53" s="204"/>
      <c r="N53" s="204"/>
    </row>
    <row r="54" spans="1:14">
      <c r="A54" s="204"/>
      <c r="B54" s="208"/>
      <c r="C54" s="156"/>
      <c r="D54" s="156"/>
      <c r="E54" s="266"/>
      <c r="F54" s="158"/>
      <c r="G54" s="158" t="s">
        <v>568</v>
      </c>
      <c r="H54" s="162"/>
      <c r="I54" s="204"/>
      <c r="J54" s="204"/>
      <c r="K54" s="204"/>
      <c r="L54" s="204"/>
      <c r="M54" s="204"/>
      <c r="N54" s="204"/>
    </row>
    <row r="55" spans="1:14">
      <c r="A55" s="204"/>
      <c r="B55" s="208"/>
      <c r="C55" s="156"/>
      <c r="D55" s="156"/>
      <c r="E55" s="266"/>
      <c r="F55" s="158"/>
      <c r="G55" s="158" t="s">
        <v>569</v>
      </c>
      <c r="H55" s="162"/>
      <c r="I55" s="204"/>
      <c r="J55" s="204"/>
      <c r="K55" s="204"/>
      <c r="L55" s="204"/>
      <c r="M55" s="204"/>
      <c r="N55" s="204"/>
    </row>
    <row r="56" spans="1:14">
      <c r="A56" s="204"/>
      <c r="B56" s="208"/>
      <c r="C56" s="156"/>
      <c r="D56" s="156"/>
      <c r="E56" s="266"/>
      <c r="F56" s="158"/>
      <c r="G56" s="158" t="s">
        <v>572</v>
      </c>
      <c r="H56" s="162"/>
      <c r="I56" s="204"/>
      <c r="J56" s="204"/>
      <c r="K56" s="204"/>
      <c r="L56" s="204"/>
      <c r="M56" s="204"/>
      <c r="N56" s="204"/>
    </row>
    <row r="57" spans="1:14">
      <c r="A57" s="204"/>
      <c r="B57" s="208"/>
      <c r="C57" s="156"/>
      <c r="D57" s="156"/>
      <c r="E57" s="266"/>
      <c r="F57" s="158"/>
      <c r="G57" s="158" t="s">
        <v>570</v>
      </c>
      <c r="H57" s="162"/>
      <c r="I57" s="204"/>
      <c r="J57" s="204"/>
      <c r="K57" s="204"/>
      <c r="L57" s="204"/>
      <c r="M57" s="204"/>
      <c r="N57" s="204"/>
    </row>
    <row r="58" spans="1:14">
      <c r="A58" s="204"/>
      <c r="B58" s="208"/>
      <c r="C58" s="156"/>
      <c r="D58" s="156"/>
      <c r="E58" s="266"/>
      <c r="F58" s="158"/>
      <c r="G58" s="158" t="s">
        <v>571</v>
      </c>
      <c r="H58" s="162"/>
      <c r="I58" s="204"/>
      <c r="J58" s="204"/>
      <c r="K58" s="204"/>
      <c r="L58" s="204"/>
      <c r="M58" s="204"/>
      <c r="N58" s="204"/>
    </row>
    <row r="59" spans="1:14">
      <c r="A59" s="204"/>
      <c r="B59" s="208"/>
      <c r="C59" s="156"/>
      <c r="D59" s="156"/>
      <c r="E59" s="266"/>
      <c r="F59" s="158"/>
      <c r="G59" s="158" t="s">
        <v>573</v>
      </c>
      <c r="H59" s="162"/>
      <c r="I59" s="204"/>
      <c r="J59" s="204"/>
      <c r="K59" s="204"/>
      <c r="L59" s="204"/>
      <c r="M59" s="204"/>
      <c r="N59" s="204"/>
    </row>
    <row r="60" spans="1:14">
      <c r="A60" s="204"/>
      <c r="B60" s="208"/>
      <c r="C60" s="148" t="s">
        <v>1682</v>
      </c>
      <c r="D60" s="148"/>
      <c r="E60" s="267">
        <v>0.43055555555555558</v>
      </c>
      <c r="F60" s="148"/>
      <c r="G60" s="148"/>
      <c r="H60" s="151"/>
      <c r="I60" s="204"/>
      <c r="J60" s="204"/>
      <c r="K60" s="204"/>
      <c r="L60" s="204"/>
      <c r="M60" s="204"/>
      <c r="N60" s="204"/>
    </row>
    <row r="61" spans="1:14">
      <c r="A61" s="204"/>
      <c r="B61" s="208"/>
      <c r="C61" s="152" t="str">
        <f>C60</f>
        <v>新八代</v>
      </c>
      <c r="D61" s="152"/>
      <c r="E61" s="154">
        <v>0.43263888888888891</v>
      </c>
      <c r="F61" s="152"/>
      <c r="G61" s="152"/>
      <c r="H61" s="164"/>
      <c r="I61" s="204"/>
      <c r="J61" s="204"/>
      <c r="K61" s="204"/>
      <c r="L61" s="204"/>
      <c r="M61" s="204"/>
      <c r="N61" s="204"/>
    </row>
    <row r="62" spans="1:14">
      <c r="A62" s="204"/>
      <c r="B62" s="208"/>
      <c r="C62" s="156"/>
      <c r="D62" s="156" t="s">
        <v>1912</v>
      </c>
      <c r="E62" s="266"/>
      <c r="F62" s="156"/>
      <c r="G62" s="156" t="s">
        <v>575</v>
      </c>
      <c r="H62" s="162"/>
      <c r="I62" s="204"/>
      <c r="J62" s="204"/>
      <c r="K62" s="204"/>
      <c r="L62" s="204"/>
      <c r="M62" s="204"/>
      <c r="N62" s="204"/>
    </row>
    <row r="63" spans="1:14">
      <c r="A63" s="204"/>
      <c r="B63" s="208"/>
      <c r="C63" s="156"/>
      <c r="D63" s="156"/>
      <c r="E63" s="266"/>
      <c r="F63" s="156"/>
      <c r="G63" s="156" t="s">
        <v>597</v>
      </c>
      <c r="H63" s="162"/>
      <c r="I63" s="204"/>
      <c r="J63" s="204"/>
      <c r="K63" s="204"/>
      <c r="L63" s="204"/>
      <c r="M63" s="204"/>
      <c r="N63" s="204"/>
    </row>
    <row r="64" spans="1:14">
      <c r="A64" s="204"/>
      <c r="B64" s="208"/>
      <c r="C64" s="156"/>
      <c r="D64" s="156"/>
      <c r="E64" s="266"/>
      <c r="F64" s="156"/>
      <c r="G64" s="156" t="s">
        <v>598</v>
      </c>
      <c r="H64" s="162"/>
      <c r="I64" s="204"/>
      <c r="J64" s="204"/>
      <c r="K64" s="204"/>
      <c r="L64" s="204"/>
      <c r="M64" s="204"/>
      <c r="N64" s="204"/>
    </row>
    <row r="65" spans="1:14">
      <c r="A65" s="204"/>
      <c r="B65" s="208"/>
      <c r="C65" s="156"/>
      <c r="D65" s="156"/>
      <c r="E65" s="266"/>
      <c r="F65" s="156"/>
      <c r="G65" s="156" t="s">
        <v>602</v>
      </c>
      <c r="H65" s="162" t="s">
        <v>1720</v>
      </c>
      <c r="I65" s="204"/>
      <c r="J65" s="204"/>
      <c r="K65" s="204"/>
      <c r="L65" s="204"/>
      <c r="M65" s="204"/>
      <c r="N65" s="204"/>
    </row>
    <row r="66" spans="1:14">
      <c r="A66" s="204"/>
      <c r="B66" s="208"/>
      <c r="C66" s="156"/>
      <c r="D66" s="156"/>
      <c r="E66" s="266"/>
      <c r="F66" s="156"/>
      <c r="G66" s="156" t="s">
        <v>601</v>
      </c>
      <c r="H66" s="162"/>
      <c r="I66" s="204"/>
      <c r="J66" s="204"/>
      <c r="K66" s="204"/>
      <c r="L66" s="204"/>
      <c r="M66" s="204"/>
      <c r="N66" s="204"/>
    </row>
    <row r="67" spans="1:14">
      <c r="A67" s="204"/>
      <c r="B67" s="208"/>
      <c r="C67" s="148" t="s">
        <v>1684</v>
      </c>
      <c r="D67" s="148"/>
      <c r="E67" s="267">
        <v>0.46388888888888891</v>
      </c>
      <c r="F67" s="148"/>
      <c r="G67" s="148"/>
      <c r="H67" s="151"/>
      <c r="I67" s="204"/>
      <c r="J67" s="204"/>
      <c r="K67" s="204"/>
      <c r="L67" s="204"/>
      <c r="M67" s="204"/>
      <c r="N67" s="204"/>
    </row>
    <row r="68" spans="1:14">
      <c r="A68" s="204"/>
      <c r="B68" s="208"/>
      <c r="C68" s="152" t="str">
        <f>C67</f>
        <v>鹿児島中央</v>
      </c>
      <c r="D68" s="152"/>
      <c r="E68" s="163">
        <v>0.47916666666666669</v>
      </c>
      <c r="F68" s="152"/>
      <c r="G68" s="152"/>
      <c r="H68" s="164" t="s">
        <v>1765</v>
      </c>
      <c r="I68" s="204"/>
      <c r="J68" s="204"/>
      <c r="K68" s="204"/>
      <c r="L68" s="204"/>
      <c r="M68" s="204"/>
      <c r="N68" s="204"/>
    </row>
    <row r="69" spans="1:14">
      <c r="A69" s="204"/>
      <c r="B69" s="208"/>
      <c r="C69" s="156"/>
      <c r="D69" s="156" t="s">
        <v>1685</v>
      </c>
      <c r="E69" s="266"/>
      <c r="F69" s="156" t="s">
        <v>1766</v>
      </c>
      <c r="G69" s="156" t="s">
        <v>603</v>
      </c>
      <c r="H69" s="162" t="s">
        <v>1767</v>
      </c>
      <c r="I69" s="204"/>
      <c r="J69" s="204"/>
      <c r="K69" s="204"/>
      <c r="L69" s="204"/>
      <c r="M69" s="204"/>
      <c r="N69" s="204"/>
    </row>
    <row r="70" spans="1:14">
      <c r="A70" s="204"/>
      <c r="B70" s="208"/>
      <c r="C70" s="156"/>
      <c r="D70" s="156"/>
      <c r="E70" s="266"/>
      <c r="F70" s="156"/>
      <c r="G70" s="156" t="s">
        <v>857</v>
      </c>
      <c r="H70" s="162"/>
      <c r="I70" s="204"/>
      <c r="J70" s="204"/>
      <c r="K70" s="204"/>
      <c r="L70" s="204"/>
      <c r="M70" s="204"/>
      <c r="N70" s="204"/>
    </row>
    <row r="71" spans="1:14">
      <c r="A71" s="204"/>
      <c r="B71" s="208"/>
      <c r="C71" s="156"/>
      <c r="D71" s="156"/>
      <c r="E71" s="266"/>
      <c r="F71" s="165"/>
      <c r="G71" s="222" t="s">
        <v>596</v>
      </c>
      <c r="H71" s="160" t="s">
        <v>1721</v>
      </c>
      <c r="I71" s="204"/>
      <c r="J71" s="204"/>
      <c r="K71" s="204"/>
      <c r="L71" s="204"/>
      <c r="M71" s="204"/>
      <c r="N71" s="204"/>
    </row>
    <row r="72" spans="1:14">
      <c r="A72" s="204"/>
      <c r="B72" s="208"/>
      <c r="C72" s="165"/>
      <c r="D72" s="165"/>
      <c r="E72" s="268">
        <v>0.5625</v>
      </c>
      <c r="F72" s="165" t="s">
        <v>1722</v>
      </c>
      <c r="G72" s="165" t="s">
        <v>535</v>
      </c>
      <c r="H72" s="160"/>
      <c r="I72" s="204"/>
      <c r="J72" s="204"/>
      <c r="K72" s="204"/>
      <c r="L72" s="204"/>
      <c r="M72" s="204"/>
      <c r="N72" s="204"/>
    </row>
    <row r="73" spans="1:14">
      <c r="A73" s="204"/>
      <c r="B73" s="208"/>
      <c r="C73" s="156"/>
      <c r="D73" s="156"/>
      <c r="E73" s="212"/>
      <c r="F73" s="156" t="s">
        <v>1768</v>
      </c>
      <c r="G73" s="156" t="s">
        <v>600</v>
      </c>
      <c r="H73" s="162" t="s">
        <v>1769</v>
      </c>
      <c r="I73" s="204"/>
      <c r="J73" s="204"/>
      <c r="K73" s="204"/>
      <c r="L73" s="204"/>
      <c r="M73" s="204"/>
      <c r="N73" s="204"/>
    </row>
    <row r="74" spans="1:14">
      <c r="A74" s="204"/>
      <c r="B74" s="208"/>
      <c r="C74" s="156"/>
      <c r="D74" s="156"/>
      <c r="E74" s="212"/>
      <c r="F74" s="156" t="s">
        <v>1770</v>
      </c>
      <c r="G74" s="156" t="s">
        <v>599</v>
      </c>
      <c r="H74" s="162"/>
      <c r="I74" s="204"/>
      <c r="J74" s="204"/>
      <c r="K74" s="204"/>
      <c r="L74" s="204"/>
      <c r="M74" s="204"/>
      <c r="N74" s="204"/>
    </row>
    <row r="75" spans="1:14">
      <c r="A75" s="204"/>
      <c r="B75" s="208"/>
      <c r="C75" s="165"/>
      <c r="D75" s="165"/>
      <c r="E75" s="217"/>
      <c r="F75" s="165" t="s">
        <v>1771</v>
      </c>
      <c r="G75" s="165" t="s">
        <v>594</v>
      </c>
      <c r="H75" s="160"/>
      <c r="I75" s="204"/>
      <c r="J75" s="204"/>
      <c r="K75" s="204"/>
      <c r="L75" s="204"/>
      <c r="M75" s="204"/>
      <c r="N75" s="204"/>
    </row>
    <row r="76" spans="1:14">
      <c r="A76" s="204"/>
      <c r="B76" s="208"/>
      <c r="C76" s="165"/>
      <c r="D76" s="165"/>
      <c r="E76" s="217"/>
      <c r="F76" s="165" t="s">
        <v>1772</v>
      </c>
      <c r="G76" s="165" t="s">
        <v>590</v>
      </c>
      <c r="H76" s="160"/>
      <c r="I76" s="204"/>
      <c r="J76" s="204"/>
      <c r="K76" s="204"/>
      <c r="L76" s="204"/>
      <c r="M76" s="204"/>
      <c r="N76" s="204"/>
    </row>
    <row r="77" spans="1:14" ht="27">
      <c r="A77" s="204"/>
      <c r="B77" s="208"/>
      <c r="C77" s="165"/>
      <c r="D77" s="165"/>
      <c r="E77" s="217"/>
      <c r="F77" s="165" t="s">
        <v>1773</v>
      </c>
      <c r="G77" s="165" t="s">
        <v>574</v>
      </c>
      <c r="H77" s="203" t="s">
        <v>1774</v>
      </c>
      <c r="I77" s="204" t="s">
        <v>1775</v>
      </c>
      <c r="J77" s="204"/>
      <c r="K77" s="204"/>
      <c r="L77" s="204"/>
      <c r="M77" s="204"/>
      <c r="N77" s="204"/>
    </row>
    <row r="78" spans="1:14">
      <c r="A78" s="204"/>
      <c r="B78" s="208"/>
      <c r="C78" s="165"/>
      <c r="D78" s="165"/>
      <c r="E78" s="217"/>
      <c r="F78" s="165" t="s">
        <v>1776</v>
      </c>
      <c r="G78" s="165" t="s">
        <v>576</v>
      </c>
      <c r="H78" s="160" t="s">
        <v>1777</v>
      </c>
      <c r="I78" s="204" t="s">
        <v>1778</v>
      </c>
      <c r="J78" s="204"/>
      <c r="K78" s="204"/>
      <c r="L78" s="204"/>
      <c r="M78" s="204"/>
      <c r="N78" s="204"/>
    </row>
    <row r="79" spans="1:14">
      <c r="A79" s="204"/>
      <c r="B79" s="208"/>
      <c r="C79" s="148" t="s">
        <v>1684</v>
      </c>
      <c r="D79" s="148"/>
      <c r="E79" s="213">
        <v>0.83333333333333337</v>
      </c>
      <c r="F79" s="148"/>
      <c r="G79" s="148"/>
      <c r="H79" s="151"/>
      <c r="I79" s="204"/>
      <c r="J79" s="204"/>
      <c r="K79" s="204"/>
      <c r="L79" s="204"/>
      <c r="M79" s="204"/>
      <c r="N79" s="204"/>
    </row>
    <row r="80" spans="1:14">
      <c r="A80" s="204"/>
      <c r="B80" s="208"/>
      <c r="C80" s="224" t="s">
        <v>1723</v>
      </c>
      <c r="D80" s="224"/>
      <c r="E80" s="225">
        <v>0.75</v>
      </c>
      <c r="F80" s="224" t="s">
        <v>1686</v>
      </c>
      <c r="G80" s="226"/>
      <c r="H80" s="227" t="s">
        <v>1724</v>
      </c>
      <c r="I80" s="204"/>
      <c r="J80" s="204"/>
      <c r="K80" s="204"/>
      <c r="L80" s="204"/>
      <c r="M80" s="204"/>
      <c r="N80" s="204"/>
    </row>
    <row r="81" spans="1:8">
      <c r="B81" s="144"/>
      <c r="C81" s="228"/>
      <c r="D81" s="228"/>
      <c r="E81" s="229"/>
      <c r="F81" s="228"/>
      <c r="G81" s="228"/>
      <c r="H81" s="230"/>
    </row>
    <row r="82" spans="1:8">
      <c r="A82" s="135">
        <v>5000</v>
      </c>
      <c r="B82" s="144"/>
      <c r="C82" s="231" t="s">
        <v>1684</v>
      </c>
      <c r="D82" s="232"/>
      <c r="E82" s="233">
        <v>0.79166666666666663</v>
      </c>
      <c r="F82" s="232"/>
      <c r="G82" s="234"/>
      <c r="H82" s="235" t="s">
        <v>1779</v>
      </c>
    </row>
    <row r="83" spans="1:8">
      <c r="B83" s="144"/>
      <c r="C83" s="236" t="s">
        <v>1684</v>
      </c>
      <c r="D83" s="224"/>
      <c r="E83" s="237">
        <v>0.84236111111111112</v>
      </c>
      <c r="F83" s="224"/>
      <c r="G83" s="238"/>
      <c r="H83" s="239"/>
    </row>
    <row r="84" spans="1:8">
      <c r="B84" s="144"/>
      <c r="C84" s="240"/>
      <c r="D84" s="228" t="s">
        <v>1683</v>
      </c>
      <c r="E84" s="241"/>
      <c r="F84" s="228"/>
      <c r="G84" s="242"/>
      <c r="H84" s="230"/>
    </row>
    <row r="85" spans="1:8">
      <c r="B85" s="144"/>
      <c r="C85" s="231" t="s">
        <v>1682</v>
      </c>
      <c r="D85" s="232"/>
      <c r="E85" s="233">
        <v>0.87430555555555556</v>
      </c>
      <c r="F85" s="232"/>
      <c r="G85" s="234"/>
      <c r="H85" s="235"/>
    </row>
    <row r="86" spans="1:8">
      <c r="B86" s="144"/>
      <c r="C86" s="236" t="s">
        <v>1682</v>
      </c>
      <c r="D86" s="224"/>
      <c r="E86" s="237">
        <v>0.87708333333333333</v>
      </c>
      <c r="F86" s="224"/>
      <c r="G86" s="238"/>
      <c r="H86" s="239"/>
    </row>
    <row r="87" spans="1:8">
      <c r="B87" s="144"/>
      <c r="C87" s="240"/>
      <c r="D87" s="228" t="s">
        <v>1725</v>
      </c>
      <c r="E87" s="241"/>
      <c r="F87" s="228"/>
      <c r="G87" s="242" t="s">
        <v>576</v>
      </c>
      <c r="H87" s="230"/>
    </row>
    <row r="88" spans="1:8">
      <c r="B88" s="144"/>
      <c r="C88" s="231" t="s">
        <v>1726</v>
      </c>
      <c r="D88" s="232"/>
      <c r="E88" s="233">
        <v>0.9291666666666667</v>
      </c>
      <c r="F88" s="232"/>
      <c r="G88" s="234"/>
      <c r="H88" s="235"/>
    </row>
    <row r="89" spans="1:8">
      <c r="B89" s="144"/>
      <c r="C89" s="236" t="s">
        <v>1726</v>
      </c>
      <c r="D89" s="224"/>
      <c r="E89" s="237">
        <v>0.94444444444444442</v>
      </c>
      <c r="F89" s="224"/>
      <c r="G89" s="238"/>
      <c r="H89" s="239"/>
    </row>
    <row r="90" spans="1:8">
      <c r="B90" s="144"/>
      <c r="C90" s="240"/>
      <c r="D90" s="228" t="s">
        <v>1683</v>
      </c>
      <c r="E90" s="241"/>
      <c r="F90" s="228"/>
      <c r="G90" s="242"/>
      <c r="H90" s="230"/>
    </row>
    <row r="91" spans="1:8" ht="14.25" thickBot="1">
      <c r="B91" s="144"/>
      <c r="C91" s="243" t="s">
        <v>1684</v>
      </c>
      <c r="D91" s="244"/>
      <c r="E91" s="245">
        <v>0.96597222222222223</v>
      </c>
      <c r="F91" s="244"/>
      <c r="G91" s="246"/>
      <c r="H91" s="247"/>
    </row>
    <row r="92" spans="1:8" ht="14.25" thickBot="1">
      <c r="B92" s="136" t="s">
        <v>1664</v>
      </c>
      <c r="C92" s="171" t="s">
        <v>1665</v>
      </c>
      <c r="D92" s="171" t="s">
        <v>1666</v>
      </c>
      <c r="E92" s="171" t="s">
        <v>1667</v>
      </c>
      <c r="F92" s="171" t="s">
        <v>1668</v>
      </c>
      <c r="G92" s="171" t="s">
        <v>1669</v>
      </c>
      <c r="H92" s="172" t="s">
        <v>1670</v>
      </c>
    </row>
    <row r="93" spans="1:8">
      <c r="B93" s="140">
        <v>40356</v>
      </c>
      <c r="C93" s="168" t="s">
        <v>1684</v>
      </c>
      <c r="D93" s="153"/>
      <c r="E93" s="154">
        <v>0.25208333333333333</v>
      </c>
      <c r="F93" s="153"/>
      <c r="G93" s="169"/>
      <c r="H93" s="164"/>
    </row>
    <row r="94" spans="1:8">
      <c r="B94" s="144"/>
      <c r="C94" s="173"/>
      <c r="D94" s="156" t="s">
        <v>1906</v>
      </c>
      <c r="E94" s="156"/>
      <c r="F94" s="145" t="s">
        <v>1727</v>
      </c>
      <c r="G94" s="174" t="s">
        <v>596</v>
      </c>
      <c r="H94" s="146" t="s">
        <v>1728</v>
      </c>
    </row>
    <row r="95" spans="1:8">
      <c r="B95" s="144"/>
      <c r="C95" s="173"/>
      <c r="D95" s="165"/>
      <c r="E95" s="165"/>
      <c r="F95" s="155"/>
      <c r="G95" s="174" t="s">
        <v>595</v>
      </c>
      <c r="H95" s="162"/>
    </row>
    <row r="96" spans="1:8">
      <c r="B96" s="144"/>
      <c r="C96" s="173"/>
      <c r="D96" s="156"/>
      <c r="E96" s="156"/>
      <c r="F96" s="156"/>
      <c r="G96" s="174" t="s">
        <v>592</v>
      </c>
      <c r="H96" s="162"/>
    </row>
    <row r="97" spans="2:8">
      <c r="B97" s="144"/>
      <c r="C97" s="173"/>
      <c r="D97" s="156"/>
      <c r="E97" s="156"/>
      <c r="F97" s="156"/>
      <c r="G97" s="174" t="s">
        <v>591</v>
      </c>
      <c r="H97" s="162"/>
    </row>
    <row r="98" spans="2:8">
      <c r="B98" s="144"/>
      <c r="C98" s="173"/>
      <c r="D98" s="156"/>
      <c r="E98" s="156"/>
      <c r="F98" s="156"/>
      <c r="G98" s="174" t="s">
        <v>589</v>
      </c>
      <c r="H98" s="162"/>
    </row>
    <row r="99" spans="2:8">
      <c r="B99" s="144"/>
      <c r="C99" s="175"/>
      <c r="D99" s="165"/>
      <c r="E99" s="165"/>
      <c r="F99" s="165"/>
      <c r="G99" s="176" t="s">
        <v>588</v>
      </c>
      <c r="H99" s="160"/>
    </row>
    <row r="100" spans="2:8">
      <c r="B100" s="144"/>
      <c r="C100" s="166" t="s">
        <v>1687</v>
      </c>
      <c r="D100" s="148"/>
      <c r="E100" s="149">
        <v>0.34652777777777777</v>
      </c>
      <c r="F100" s="148"/>
      <c r="G100" s="177"/>
      <c r="H100" s="151"/>
    </row>
    <row r="101" spans="2:8">
      <c r="B101" s="144"/>
      <c r="C101" s="152" t="str">
        <f>C100</f>
        <v>南宮崎</v>
      </c>
      <c r="D101" s="153"/>
      <c r="E101" s="154">
        <v>0.39027777777777778</v>
      </c>
      <c r="F101" s="153"/>
      <c r="G101" s="169"/>
      <c r="H101" s="164"/>
    </row>
    <row r="102" spans="2:8">
      <c r="B102" s="144"/>
      <c r="C102" s="156"/>
      <c r="D102" s="145" t="s">
        <v>1907</v>
      </c>
      <c r="E102" s="145"/>
      <c r="F102" s="145"/>
      <c r="G102" s="174" t="s">
        <v>593</v>
      </c>
      <c r="H102" s="162"/>
    </row>
    <row r="103" spans="2:8">
      <c r="B103" s="144"/>
      <c r="C103" s="166" t="s">
        <v>1689</v>
      </c>
      <c r="D103" s="148"/>
      <c r="E103" s="149">
        <v>0.41875000000000001</v>
      </c>
      <c r="F103" s="148"/>
      <c r="G103" s="167"/>
      <c r="H103" s="151"/>
    </row>
    <row r="104" spans="2:8">
      <c r="B104" s="144"/>
      <c r="C104" s="152" t="str">
        <f>C103</f>
        <v>伊比井</v>
      </c>
      <c r="D104" s="153"/>
      <c r="E104" s="154">
        <v>0.45</v>
      </c>
      <c r="F104" s="153"/>
      <c r="G104" s="169"/>
      <c r="H104" s="164"/>
    </row>
    <row r="105" spans="2:8">
      <c r="B105" s="144"/>
      <c r="C105" s="173"/>
      <c r="D105" s="145" t="s">
        <v>1688</v>
      </c>
      <c r="E105" s="145"/>
      <c r="F105" s="145"/>
      <c r="G105" s="174"/>
      <c r="H105" s="162"/>
    </row>
    <row r="106" spans="2:8">
      <c r="B106" s="144"/>
      <c r="C106" s="166" t="s">
        <v>1687</v>
      </c>
      <c r="D106" s="148"/>
      <c r="E106" s="149">
        <v>0.48333333333333334</v>
      </c>
      <c r="F106" s="148"/>
      <c r="G106" s="167"/>
      <c r="H106" s="151"/>
    </row>
    <row r="107" spans="2:8">
      <c r="B107" s="144"/>
      <c r="C107" s="178" t="s">
        <v>1729</v>
      </c>
      <c r="D107" s="179"/>
      <c r="E107" s="180"/>
      <c r="F107" s="179"/>
      <c r="G107" s="181"/>
      <c r="H107" s="182"/>
    </row>
    <row r="108" spans="2:8">
      <c r="B108" s="144"/>
      <c r="C108" s="152" t="str">
        <f>C100</f>
        <v>南宮崎</v>
      </c>
      <c r="D108" s="153"/>
      <c r="E108" s="163">
        <v>0.48819444444444443</v>
      </c>
      <c r="F108" s="153"/>
      <c r="G108" s="169"/>
      <c r="H108" s="164" t="s">
        <v>1908</v>
      </c>
    </row>
    <row r="109" spans="2:8">
      <c r="B109" s="144"/>
      <c r="C109" s="173"/>
      <c r="D109" s="145" t="s">
        <v>1690</v>
      </c>
      <c r="E109" s="145"/>
      <c r="F109" s="145"/>
      <c r="G109" s="174"/>
      <c r="H109" s="146" t="s">
        <v>1910</v>
      </c>
    </row>
    <row r="110" spans="2:8">
      <c r="B110" s="144"/>
      <c r="C110" s="166" t="s">
        <v>1691</v>
      </c>
      <c r="D110" s="148"/>
      <c r="E110" s="149">
        <v>0.4909722222222222</v>
      </c>
      <c r="F110" s="148"/>
      <c r="G110" s="167"/>
      <c r="H110" s="151" t="s">
        <v>1909</v>
      </c>
    </row>
    <row r="111" spans="2:8">
      <c r="B111" s="144"/>
      <c r="C111" s="152" t="str">
        <f>C110</f>
        <v>宮崎空港</v>
      </c>
      <c r="D111" s="153"/>
      <c r="E111" s="154">
        <v>0.66666666666666663</v>
      </c>
      <c r="F111" s="153"/>
      <c r="G111" s="169"/>
      <c r="H111" s="164"/>
    </row>
    <row r="112" spans="2:8">
      <c r="B112" s="144"/>
      <c r="C112" s="173"/>
      <c r="D112" s="145" t="s">
        <v>1692</v>
      </c>
      <c r="E112" s="145"/>
      <c r="F112" s="145"/>
      <c r="G112" s="174"/>
      <c r="H112" s="146"/>
    </row>
    <row r="113" spans="2:8">
      <c r="B113" s="144"/>
      <c r="C113" s="166" t="s">
        <v>1671</v>
      </c>
      <c r="D113" s="148"/>
      <c r="E113" s="149">
        <v>0.73263888888888884</v>
      </c>
      <c r="F113" s="148"/>
      <c r="G113" s="167"/>
      <c r="H113" s="151"/>
    </row>
    <row r="114" spans="2:8">
      <c r="B114" s="144"/>
      <c r="C114" s="183" t="s">
        <v>1730</v>
      </c>
      <c r="D114" s="184"/>
      <c r="E114" s="185"/>
      <c r="F114" s="184"/>
      <c r="G114" s="186"/>
      <c r="H114" s="187"/>
    </row>
    <row r="115" spans="2:8">
      <c r="B115" s="144"/>
      <c r="C115" s="152" t="str">
        <f>C106</f>
        <v>南宮崎</v>
      </c>
      <c r="D115" s="153"/>
      <c r="E115" s="154">
        <v>0.5</v>
      </c>
      <c r="F115" s="153"/>
      <c r="G115" s="169"/>
      <c r="H115" s="164"/>
    </row>
    <row r="116" spans="2:8">
      <c r="B116" s="144"/>
      <c r="C116" s="173"/>
      <c r="D116" s="145" t="s">
        <v>1693</v>
      </c>
      <c r="E116" s="145"/>
      <c r="F116" s="145"/>
      <c r="G116" s="174" t="s">
        <v>587</v>
      </c>
      <c r="H116" s="146"/>
    </row>
    <row r="117" spans="2:8">
      <c r="B117" s="144"/>
      <c r="C117" s="173"/>
      <c r="D117" s="145"/>
      <c r="E117" s="145"/>
      <c r="F117" s="145"/>
      <c r="G117" s="174" t="s">
        <v>586</v>
      </c>
      <c r="H117" s="162"/>
    </row>
    <row r="118" spans="2:8">
      <c r="B118" s="144"/>
      <c r="C118" s="173"/>
      <c r="D118" s="145"/>
      <c r="E118" s="145"/>
      <c r="F118" s="145"/>
      <c r="G118" s="174" t="s">
        <v>534</v>
      </c>
      <c r="H118" s="162"/>
    </row>
    <row r="119" spans="2:8">
      <c r="B119" s="144"/>
      <c r="C119" s="173"/>
      <c r="D119" s="145"/>
      <c r="E119" s="145"/>
      <c r="F119" s="145"/>
      <c r="G119" s="174" t="s">
        <v>585</v>
      </c>
      <c r="H119" s="162"/>
    </row>
    <row r="120" spans="2:8">
      <c r="B120" s="144"/>
      <c r="C120" s="173"/>
      <c r="D120" s="145"/>
      <c r="E120" s="145"/>
      <c r="F120" s="145"/>
      <c r="G120" s="174" t="s">
        <v>515</v>
      </c>
      <c r="H120" s="162"/>
    </row>
    <row r="121" spans="2:8">
      <c r="B121" s="144"/>
      <c r="C121" s="173"/>
      <c r="D121" s="145"/>
      <c r="E121" s="145"/>
      <c r="F121" s="145"/>
      <c r="G121" s="174" t="s">
        <v>578</v>
      </c>
      <c r="H121" s="162"/>
    </row>
    <row r="122" spans="2:8">
      <c r="B122" s="144"/>
      <c r="C122" s="173"/>
      <c r="D122" s="145"/>
      <c r="E122" s="145"/>
      <c r="F122" s="145"/>
      <c r="G122" s="174" t="s">
        <v>580</v>
      </c>
      <c r="H122" s="162"/>
    </row>
    <row r="123" spans="2:8">
      <c r="B123" s="144"/>
      <c r="C123" s="175"/>
      <c r="D123" s="155"/>
      <c r="E123" s="155"/>
      <c r="F123" s="155"/>
      <c r="G123" s="176" t="s">
        <v>579</v>
      </c>
      <c r="H123" s="160"/>
    </row>
    <row r="124" spans="2:8">
      <c r="B124" s="144"/>
      <c r="C124" s="166" t="s">
        <v>579</v>
      </c>
      <c r="D124" s="148"/>
      <c r="E124" s="149">
        <v>0.63055555555555554</v>
      </c>
      <c r="F124" s="148"/>
      <c r="G124" s="167"/>
      <c r="H124" s="151"/>
    </row>
    <row r="125" spans="2:8">
      <c r="B125" s="144"/>
      <c r="C125" s="168" t="s">
        <v>579</v>
      </c>
      <c r="D125" s="152"/>
      <c r="E125" s="154">
        <v>0.63124999999999998</v>
      </c>
      <c r="F125" s="152"/>
      <c r="G125" s="169"/>
      <c r="H125" s="164"/>
    </row>
    <row r="126" spans="2:8">
      <c r="B126" s="144"/>
      <c r="C126" s="170"/>
      <c r="D126" s="156" t="s">
        <v>1731</v>
      </c>
      <c r="E126" s="157"/>
      <c r="F126" s="156"/>
      <c r="G126" s="174" t="s">
        <v>584</v>
      </c>
      <c r="H126" s="162"/>
    </row>
    <row r="127" spans="2:8">
      <c r="B127" s="144"/>
      <c r="C127" s="166" t="s">
        <v>1732</v>
      </c>
      <c r="D127" s="148"/>
      <c r="E127" s="149">
        <v>0.65277777777777779</v>
      </c>
      <c r="F127" s="148"/>
      <c r="G127" s="167"/>
      <c r="H127" s="151"/>
    </row>
    <row r="128" spans="2:8">
      <c r="B128" s="144"/>
      <c r="C128" s="168" t="s">
        <v>1732</v>
      </c>
      <c r="D128" s="152"/>
      <c r="E128" s="154">
        <v>0.67222222222222228</v>
      </c>
      <c r="F128" s="152"/>
      <c r="G128" s="169"/>
      <c r="H128" s="164"/>
    </row>
    <row r="129" spans="2:8">
      <c r="B129" s="144"/>
      <c r="C129" s="170"/>
      <c r="D129" s="156" t="s">
        <v>1731</v>
      </c>
      <c r="E129" s="157"/>
      <c r="F129" s="156"/>
      <c r="G129" s="174"/>
      <c r="H129" s="162"/>
    </row>
    <row r="130" spans="2:8">
      <c r="B130" s="144"/>
      <c r="C130" s="166" t="s">
        <v>579</v>
      </c>
      <c r="D130" s="148"/>
      <c r="E130" s="149">
        <v>0.69722222222222219</v>
      </c>
      <c r="F130" s="148"/>
      <c r="G130" s="167"/>
      <c r="H130" s="151"/>
    </row>
    <row r="131" spans="2:8">
      <c r="B131" s="144"/>
      <c r="C131" s="168" t="s">
        <v>579</v>
      </c>
      <c r="D131" s="152"/>
      <c r="E131" s="154">
        <v>0.74375000000000002</v>
      </c>
      <c r="F131" s="152"/>
      <c r="G131" s="169"/>
      <c r="H131" s="164"/>
    </row>
    <row r="132" spans="2:8">
      <c r="B132" s="144"/>
      <c r="C132" s="170"/>
      <c r="D132" s="156" t="s">
        <v>1733</v>
      </c>
      <c r="E132" s="157"/>
      <c r="F132" s="156"/>
      <c r="G132" s="174" t="s">
        <v>581</v>
      </c>
      <c r="H132" s="162"/>
    </row>
    <row r="133" spans="2:8">
      <c r="B133" s="144"/>
      <c r="C133" s="170"/>
      <c r="D133" s="156"/>
      <c r="E133" s="157"/>
      <c r="F133" s="156"/>
      <c r="G133" s="174" t="s">
        <v>566</v>
      </c>
      <c r="H133" s="162" t="s">
        <v>1734</v>
      </c>
    </row>
    <row r="134" spans="2:8">
      <c r="B134" s="144"/>
      <c r="C134" s="170"/>
      <c r="D134" s="156"/>
      <c r="E134" s="157"/>
      <c r="F134" s="156"/>
      <c r="G134" s="174" t="s">
        <v>583</v>
      </c>
      <c r="H134" s="162"/>
    </row>
    <row r="135" spans="2:8">
      <c r="B135" s="144"/>
      <c r="C135" s="166" t="s">
        <v>1735</v>
      </c>
      <c r="D135" s="148"/>
      <c r="E135" s="149">
        <v>0.80555555555555558</v>
      </c>
      <c r="F135" s="148"/>
      <c r="G135" s="167"/>
      <c r="H135" s="151"/>
    </row>
    <row r="136" spans="2:8">
      <c r="B136" s="144"/>
      <c r="C136" s="168" t="s">
        <v>1735</v>
      </c>
      <c r="D136" s="152"/>
      <c r="E136" s="154">
        <v>0.80555555555555558</v>
      </c>
      <c r="F136" s="152"/>
      <c r="G136" s="169"/>
      <c r="H136" s="164"/>
    </row>
    <row r="137" spans="2:8">
      <c r="B137" s="144"/>
      <c r="C137" s="170"/>
      <c r="D137" s="156"/>
      <c r="E137" s="157"/>
      <c r="F137" s="156"/>
      <c r="G137" s="174"/>
      <c r="H137" s="162"/>
    </row>
    <row r="138" spans="2:8">
      <c r="B138" s="144"/>
      <c r="C138" s="166" t="s">
        <v>579</v>
      </c>
      <c r="D138" s="148"/>
      <c r="E138" s="149">
        <v>0.88611111111111107</v>
      </c>
      <c r="F138" s="148"/>
      <c r="G138" s="167"/>
      <c r="H138" s="151"/>
    </row>
    <row r="139" spans="2:8">
      <c r="B139" s="144"/>
      <c r="C139" s="152" t="str">
        <f>C124</f>
        <v>大分</v>
      </c>
      <c r="D139" s="153"/>
      <c r="E139" s="154">
        <v>0.90625</v>
      </c>
      <c r="F139" s="153"/>
      <c r="G139" s="169"/>
      <c r="H139" s="164"/>
    </row>
    <row r="140" spans="2:8">
      <c r="B140" s="144"/>
      <c r="C140" s="173"/>
      <c r="D140" s="145" t="s">
        <v>1694</v>
      </c>
      <c r="E140" s="145"/>
      <c r="F140" s="145"/>
      <c r="G140" s="174" t="s">
        <v>582</v>
      </c>
      <c r="H140" s="162"/>
    </row>
    <row r="141" spans="2:8">
      <c r="B141" s="144"/>
      <c r="C141" s="173"/>
      <c r="D141" s="145"/>
      <c r="E141" s="145"/>
      <c r="F141" s="145"/>
      <c r="G141" s="174" t="s">
        <v>577</v>
      </c>
      <c r="H141" s="162"/>
    </row>
    <row r="142" spans="2:8">
      <c r="B142" s="144"/>
      <c r="C142" s="173"/>
      <c r="D142" s="145"/>
      <c r="E142" s="145"/>
      <c r="F142" s="145"/>
      <c r="G142" s="176" t="s">
        <v>533</v>
      </c>
      <c r="H142" s="162"/>
    </row>
    <row r="143" spans="2:8">
      <c r="B143" s="144"/>
      <c r="C143" s="173"/>
      <c r="D143" s="145"/>
      <c r="E143" s="145"/>
      <c r="F143" s="145"/>
      <c r="G143" s="174" t="s">
        <v>540</v>
      </c>
      <c r="H143" s="162"/>
    </row>
    <row r="144" spans="2:8">
      <c r="B144" s="144"/>
      <c r="C144" s="173"/>
      <c r="D144" s="145"/>
      <c r="E144" s="145"/>
      <c r="F144" s="145"/>
      <c r="G144" s="174" t="s">
        <v>538</v>
      </c>
      <c r="H144" s="162"/>
    </row>
    <row r="145" spans="2:8">
      <c r="B145" s="144"/>
      <c r="C145" s="173"/>
      <c r="D145" s="145"/>
      <c r="E145" s="145"/>
      <c r="F145" s="145"/>
      <c r="G145" s="174" t="s">
        <v>537</v>
      </c>
      <c r="H145" s="162"/>
    </row>
    <row r="146" spans="2:8">
      <c r="B146" s="144"/>
      <c r="C146" s="173"/>
      <c r="D146" s="145"/>
      <c r="E146" s="145"/>
      <c r="F146" s="145"/>
      <c r="G146" s="174" t="s">
        <v>542</v>
      </c>
      <c r="H146" s="162"/>
    </row>
    <row r="147" spans="2:8">
      <c r="B147" s="144"/>
      <c r="C147" s="173"/>
      <c r="D147" s="145"/>
      <c r="E147" s="145"/>
      <c r="F147" s="145"/>
      <c r="G147" s="174" t="s">
        <v>543</v>
      </c>
      <c r="H147" s="162"/>
    </row>
    <row r="148" spans="2:8">
      <c r="B148" s="144"/>
      <c r="C148" s="175"/>
      <c r="D148" s="155"/>
      <c r="E148" s="155"/>
      <c r="F148" s="155"/>
      <c r="G148" s="176" t="s">
        <v>545</v>
      </c>
      <c r="H148" s="160"/>
    </row>
    <row r="149" spans="2:8" ht="14.25" thickBot="1">
      <c r="B149" s="144"/>
      <c r="C149" s="166" t="s">
        <v>545</v>
      </c>
      <c r="D149" s="148"/>
      <c r="E149" s="149">
        <v>0.99930555555555556</v>
      </c>
      <c r="F149" s="148"/>
      <c r="G149" s="167"/>
      <c r="H149" s="151"/>
    </row>
    <row r="150" spans="2:8" ht="14.25" thickBot="1">
      <c r="B150" s="136" t="s">
        <v>1664</v>
      </c>
      <c r="C150" s="188" t="s">
        <v>1665</v>
      </c>
      <c r="D150" s="188" t="s">
        <v>1666</v>
      </c>
      <c r="E150" s="188" t="s">
        <v>1667</v>
      </c>
      <c r="F150" s="188" t="s">
        <v>1668</v>
      </c>
      <c r="G150" s="188" t="s">
        <v>1669</v>
      </c>
      <c r="H150" s="189" t="s">
        <v>1670</v>
      </c>
    </row>
    <row r="151" spans="2:8">
      <c r="B151" s="190">
        <v>40357</v>
      </c>
      <c r="C151" s="152" t="str">
        <f>C149</f>
        <v>博多</v>
      </c>
      <c r="D151" s="153"/>
      <c r="E151" s="154" t="s">
        <v>1736</v>
      </c>
      <c r="F151" s="153"/>
      <c r="G151" s="169"/>
      <c r="H151" s="164"/>
    </row>
    <row r="152" spans="2:8">
      <c r="B152" s="144"/>
      <c r="C152" s="156"/>
      <c r="D152" s="145"/>
      <c r="E152" s="157"/>
      <c r="F152" s="145"/>
      <c r="G152" s="223" t="s">
        <v>539</v>
      </c>
      <c r="H152" s="162"/>
    </row>
    <row r="153" spans="2:8">
      <c r="B153" s="144"/>
      <c r="C153" s="173"/>
      <c r="D153" s="145"/>
      <c r="E153" s="145"/>
      <c r="F153" s="145"/>
      <c r="G153" s="174" t="s">
        <v>541</v>
      </c>
      <c r="H153" s="162"/>
    </row>
    <row r="154" spans="2:8">
      <c r="B154" s="144"/>
      <c r="C154" s="173"/>
      <c r="D154" s="145"/>
      <c r="E154" s="145"/>
      <c r="F154" s="145"/>
      <c r="G154" s="174" t="s">
        <v>536</v>
      </c>
      <c r="H154" s="162"/>
    </row>
    <row r="155" spans="2:8">
      <c r="B155" s="144"/>
      <c r="C155" s="173"/>
      <c r="D155" s="145"/>
      <c r="E155" s="145"/>
      <c r="F155" s="145"/>
      <c r="G155" s="174" t="s">
        <v>525</v>
      </c>
      <c r="H155" s="162"/>
    </row>
    <row r="156" spans="2:8">
      <c r="B156" s="144"/>
      <c r="C156" s="173"/>
      <c r="D156" s="145"/>
      <c r="E156" s="145"/>
      <c r="F156" s="145"/>
      <c r="G156" s="174" t="s">
        <v>523</v>
      </c>
      <c r="H156" s="162"/>
    </row>
    <row r="157" spans="2:8">
      <c r="B157" s="144"/>
      <c r="C157" s="173"/>
      <c r="D157" s="145"/>
      <c r="E157" s="145"/>
      <c r="F157" s="145"/>
      <c r="G157" s="174" t="s">
        <v>519</v>
      </c>
      <c r="H157" s="162"/>
    </row>
    <row r="158" spans="2:8">
      <c r="B158" s="144"/>
      <c r="C158" s="173"/>
      <c r="D158" s="145"/>
      <c r="E158" s="145"/>
      <c r="F158" s="145"/>
      <c r="G158" s="174" t="s">
        <v>520</v>
      </c>
      <c r="H158" s="162"/>
    </row>
    <row r="159" spans="2:8">
      <c r="B159" s="144"/>
      <c r="C159" s="173"/>
      <c r="D159" s="145"/>
      <c r="E159" s="145"/>
      <c r="F159" s="145"/>
      <c r="G159" s="174" t="s">
        <v>518</v>
      </c>
      <c r="H159" s="162"/>
    </row>
    <row r="160" spans="2:8">
      <c r="B160" s="144"/>
      <c r="C160" s="191"/>
      <c r="D160" s="150"/>
      <c r="E160" s="150"/>
      <c r="F160" s="150"/>
      <c r="G160" s="177" t="s">
        <v>1695</v>
      </c>
      <c r="H160" s="151"/>
    </row>
    <row r="161" spans="2:8">
      <c r="B161" s="144"/>
      <c r="C161" s="168" t="s">
        <v>1737</v>
      </c>
      <c r="D161" s="153"/>
      <c r="E161" s="153"/>
      <c r="F161" s="153"/>
      <c r="G161" s="192"/>
      <c r="H161" s="164"/>
    </row>
    <row r="162" spans="2:8">
      <c r="B162" s="144"/>
      <c r="C162" s="173"/>
      <c r="D162" s="145" t="s">
        <v>1738</v>
      </c>
      <c r="E162" s="145"/>
      <c r="F162" s="145"/>
      <c r="G162" s="174" t="s">
        <v>463</v>
      </c>
      <c r="H162" s="162"/>
    </row>
    <row r="163" spans="2:8">
      <c r="B163" s="144"/>
      <c r="C163" s="191" t="s">
        <v>1739</v>
      </c>
      <c r="D163" s="150"/>
      <c r="E163" s="150"/>
      <c r="F163" s="150"/>
      <c r="G163" s="177"/>
      <c r="H163" s="151"/>
    </row>
    <row r="164" spans="2:8">
      <c r="B164" s="144"/>
      <c r="C164" s="168" t="s">
        <v>1739</v>
      </c>
      <c r="D164" s="153"/>
      <c r="E164" s="153"/>
      <c r="F164" s="153"/>
      <c r="G164" s="192"/>
      <c r="H164" s="164"/>
    </row>
    <row r="165" spans="2:8">
      <c r="B165" s="144"/>
      <c r="C165" s="173"/>
      <c r="D165" s="145" t="s">
        <v>1740</v>
      </c>
      <c r="E165" s="145"/>
      <c r="F165" s="145"/>
      <c r="G165" s="174"/>
      <c r="H165" s="162"/>
    </row>
    <row r="166" spans="2:8">
      <c r="B166" s="144"/>
      <c r="C166" s="191" t="s">
        <v>1741</v>
      </c>
      <c r="D166" s="150"/>
      <c r="E166" s="150"/>
      <c r="F166" s="150"/>
      <c r="G166" s="177"/>
      <c r="H166" s="151"/>
    </row>
    <row r="167" spans="2:8">
      <c r="B167" s="144"/>
      <c r="C167" s="168" t="s">
        <v>1741</v>
      </c>
      <c r="D167" s="153"/>
      <c r="E167" s="153"/>
      <c r="F167" s="153"/>
      <c r="G167" s="192"/>
      <c r="H167" s="164"/>
    </row>
    <row r="168" spans="2:8">
      <c r="B168" s="144"/>
      <c r="C168" s="173"/>
      <c r="D168" s="145" t="s">
        <v>1742</v>
      </c>
      <c r="E168" s="145"/>
      <c r="F168" s="145"/>
      <c r="G168" s="174" t="s">
        <v>430</v>
      </c>
      <c r="H168" s="162" t="s">
        <v>1743</v>
      </c>
    </row>
    <row r="169" spans="2:8">
      <c r="B169" s="144"/>
      <c r="C169" s="191" t="s">
        <v>1744</v>
      </c>
      <c r="D169" s="150"/>
      <c r="E169" s="150"/>
      <c r="F169" s="150"/>
      <c r="G169" s="177"/>
      <c r="H169" s="151"/>
    </row>
    <row r="170" spans="2:8">
      <c r="B170" s="144"/>
      <c r="C170" s="168" t="s">
        <v>1744</v>
      </c>
      <c r="D170" s="153"/>
      <c r="E170" s="153"/>
      <c r="F170" s="153"/>
      <c r="G170" s="192"/>
      <c r="H170" s="164"/>
    </row>
    <row r="171" spans="2:8">
      <c r="B171" s="144"/>
      <c r="C171" s="173"/>
      <c r="D171" s="145" t="s">
        <v>1745</v>
      </c>
      <c r="E171" s="145"/>
      <c r="F171" s="145"/>
      <c r="G171" s="174" t="s">
        <v>845</v>
      </c>
      <c r="H171" s="162"/>
    </row>
    <row r="172" spans="2:8">
      <c r="B172" s="144"/>
      <c r="C172" s="173"/>
      <c r="D172" s="145"/>
      <c r="E172" s="145"/>
      <c r="F172" s="145"/>
      <c r="G172" s="174" t="s">
        <v>429</v>
      </c>
      <c r="H172" s="162" t="s">
        <v>1780</v>
      </c>
    </row>
    <row r="173" spans="2:8">
      <c r="B173" s="144"/>
      <c r="C173" s="191" t="s">
        <v>1746</v>
      </c>
      <c r="D173" s="150"/>
      <c r="E173" s="150"/>
      <c r="F173" s="150"/>
      <c r="G173" s="177"/>
      <c r="H173" s="151"/>
    </row>
    <row r="174" spans="2:8">
      <c r="B174" s="144"/>
      <c r="C174" s="168" t="s">
        <v>1746</v>
      </c>
      <c r="D174" s="153"/>
      <c r="E174" s="153"/>
      <c r="F174" s="153"/>
      <c r="G174" s="192"/>
      <c r="H174" s="164"/>
    </row>
    <row r="175" spans="2:8">
      <c r="B175" s="144"/>
      <c r="C175" s="173"/>
      <c r="D175" s="145" t="s">
        <v>1745</v>
      </c>
      <c r="E175" s="145"/>
      <c r="F175" s="145"/>
      <c r="G175" s="174"/>
      <c r="H175" s="162"/>
    </row>
    <row r="176" spans="2:8">
      <c r="B176" s="144"/>
      <c r="C176" s="191" t="s">
        <v>1747</v>
      </c>
      <c r="D176" s="150"/>
      <c r="E176" s="150"/>
      <c r="F176" s="150"/>
      <c r="G176" s="177"/>
      <c r="H176" s="151"/>
    </row>
    <row r="177" spans="2:8">
      <c r="B177" s="144"/>
      <c r="C177" s="168" t="s">
        <v>1747</v>
      </c>
      <c r="D177" s="153"/>
      <c r="E177" s="153"/>
      <c r="F177" s="153"/>
      <c r="G177" s="192"/>
      <c r="H177" s="164"/>
    </row>
    <row r="178" spans="2:8">
      <c r="B178" s="144"/>
      <c r="C178" s="173"/>
      <c r="D178" s="145" t="s">
        <v>785</v>
      </c>
      <c r="E178" s="145"/>
      <c r="F178" s="145"/>
      <c r="G178" s="174"/>
      <c r="H178" s="162"/>
    </row>
    <row r="179" spans="2:8">
      <c r="B179" s="144"/>
      <c r="C179" s="166" t="s">
        <v>1696</v>
      </c>
      <c r="D179" s="148"/>
      <c r="E179" s="149" t="s">
        <v>1748</v>
      </c>
      <c r="F179" s="148"/>
      <c r="G179" s="167"/>
      <c r="H179" s="151"/>
    </row>
    <row r="180" spans="2:8">
      <c r="B180" s="144"/>
      <c r="C180" s="193"/>
      <c r="D180" s="194"/>
      <c r="E180" s="194"/>
      <c r="F180" s="194"/>
      <c r="G180" s="195"/>
      <c r="H180" s="196"/>
    </row>
    <row r="181" spans="2:8">
      <c r="B181" s="197"/>
      <c r="C181" s="145"/>
      <c r="D181" s="145"/>
      <c r="E181" s="145"/>
      <c r="F181" s="142"/>
      <c r="G181" s="141"/>
      <c r="H181" s="146"/>
    </row>
    <row r="182" spans="2:8" ht="14.25" thickBot="1">
      <c r="B182" s="198"/>
      <c r="C182" s="199"/>
      <c r="D182" s="199"/>
      <c r="E182" s="200"/>
      <c r="F182" s="200"/>
      <c r="G182" s="199"/>
      <c r="H182" s="201"/>
    </row>
    <row r="183" spans="2:8">
      <c r="F183" s="202"/>
    </row>
  </sheetData>
  <phoneticPr fontId="3"/>
  <hyperlinks>
    <hyperlink ref="H80" r:id="rId1" location="kumamoto"/>
  </hyperlinks>
  <pageMargins left="0.78749999999999998" right="0.78749999999999998" top="0.98402777777777772" bottom="0.98402777777777772" header="0.51180555555555551" footer="0.51180555555555551"/>
  <pageSetup paperSize="9" scale="27" firstPageNumber="0" orientation="portrait" horizontalDpi="300" verticalDpi="300" r:id="rId2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G105"/>
  <sheetViews>
    <sheetView view="pageBreakPreview" zoomScale="85" zoomScaleNormal="85" workbookViewId="0">
      <selection activeCell="B53" sqref="B53"/>
    </sheetView>
  </sheetViews>
  <sheetFormatPr defaultRowHeight="13.5"/>
  <cols>
    <col min="2" max="2" width="11.5" bestFit="1" customWidth="1"/>
    <col min="3" max="3" width="26" customWidth="1"/>
    <col min="4" max="4" width="11.5" customWidth="1"/>
    <col min="5" max="5" width="16.125" bestFit="1" customWidth="1"/>
    <col min="6" max="6" width="34.5" bestFit="1" customWidth="1"/>
    <col min="7" max="7" width="20.625" customWidth="1"/>
    <col min="9" max="9" width="9.25" bestFit="1" customWidth="1"/>
  </cols>
  <sheetData>
    <row r="1" spans="1:7">
      <c r="A1" s="85" t="s">
        <v>777</v>
      </c>
      <c r="B1" s="86" t="s">
        <v>694</v>
      </c>
      <c r="C1" s="86" t="s">
        <v>143</v>
      </c>
      <c r="D1" s="86" t="s">
        <v>695</v>
      </c>
      <c r="E1" s="86" t="s">
        <v>696</v>
      </c>
      <c r="F1" s="86" t="s">
        <v>150</v>
      </c>
      <c r="G1" s="87" t="s">
        <v>1514</v>
      </c>
    </row>
    <row r="2" spans="1:7">
      <c r="A2" s="88">
        <v>40237</v>
      </c>
      <c r="B2" s="11" t="s">
        <v>744</v>
      </c>
      <c r="C2" s="11"/>
      <c r="D2" s="13">
        <v>0.2638888888888889</v>
      </c>
      <c r="E2" s="11"/>
      <c r="F2" s="11"/>
      <c r="G2" s="89"/>
    </row>
    <row r="3" spans="1:7">
      <c r="A3" s="90"/>
      <c r="B3" s="14"/>
      <c r="C3" s="14" t="s">
        <v>748</v>
      </c>
      <c r="D3" s="14"/>
      <c r="E3" s="14"/>
      <c r="F3" s="14"/>
      <c r="G3" s="91"/>
    </row>
    <row r="4" spans="1:7">
      <c r="A4" s="90"/>
      <c r="B4" s="17" t="s">
        <v>745</v>
      </c>
      <c r="C4" s="17"/>
      <c r="D4" s="79">
        <v>0.27638888888888885</v>
      </c>
      <c r="E4" s="17"/>
      <c r="F4" s="17"/>
      <c r="G4" s="92"/>
    </row>
    <row r="5" spans="1:7">
      <c r="A5" s="90"/>
      <c r="B5" s="11" t="s">
        <v>746</v>
      </c>
      <c r="C5" s="11"/>
      <c r="D5" s="13">
        <v>0.28194444444444444</v>
      </c>
      <c r="E5" s="11"/>
      <c r="F5" s="11"/>
      <c r="G5" s="89"/>
    </row>
    <row r="6" spans="1:7">
      <c r="A6" s="90"/>
      <c r="B6" s="14"/>
      <c r="C6" s="14" t="s">
        <v>749</v>
      </c>
      <c r="D6" s="14"/>
      <c r="E6" s="14" t="s">
        <v>662</v>
      </c>
      <c r="F6" s="14" t="s">
        <v>697</v>
      </c>
      <c r="G6" s="91" t="s">
        <v>775</v>
      </c>
    </row>
    <row r="7" spans="1:7">
      <c r="A7" s="90"/>
      <c r="B7" s="17" t="s">
        <v>747</v>
      </c>
      <c r="C7" s="17"/>
      <c r="D7" s="19">
        <v>0.33263888888888887</v>
      </c>
      <c r="E7" s="17"/>
      <c r="F7" s="17"/>
      <c r="G7" s="92"/>
    </row>
    <row r="8" spans="1:7">
      <c r="A8" s="90"/>
      <c r="B8" s="11" t="s">
        <v>663</v>
      </c>
      <c r="C8" s="11" t="s">
        <v>774</v>
      </c>
      <c r="D8" s="13">
        <v>0.35416666666666669</v>
      </c>
      <c r="E8" s="11"/>
      <c r="F8" s="11"/>
      <c r="G8" s="89"/>
    </row>
    <row r="9" spans="1:7">
      <c r="A9" s="90"/>
      <c r="B9" s="14"/>
      <c r="C9" s="14"/>
      <c r="D9" s="14"/>
      <c r="E9" s="14" t="s">
        <v>664</v>
      </c>
      <c r="F9" s="14" t="s">
        <v>698</v>
      </c>
      <c r="G9" s="100" t="s">
        <v>776</v>
      </c>
    </row>
    <row r="10" spans="1:7">
      <c r="A10" s="90"/>
      <c r="B10" s="14"/>
      <c r="C10" s="14"/>
      <c r="D10" s="14"/>
      <c r="E10" s="14" t="s">
        <v>1663</v>
      </c>
      <c r="F10" s="14" t="s">
        <v>699</v>
      </c>
      <c r="G10" s="91"/>
    </row>
    <row r="11" spans="1:7">
      <c r="A11" s="90"/>
      <c r="B11" s="14"/>
      <c r="C11" s="14"/>
      <c r="D11" s="14"/>
      <c r="E11" s="80" t="s">
        <v>358</v>
      </c>
      <c r="F11" s="14" t="s">
        <v>700</v>
      </c>
      <c r="G11" s="91"/>
    </row>
    <row r="12" spans="1:7">
      <c r="A12" s="90"/>
      <c r="B12" s="14"/>
      <c r="C12" s="14"/>
      <c r="D12" s="14"/>
      <c r="E12" s="14" t="s">
        <v>701</v>
      </c>
      <c r="F12" s="14" t="s">
        <v>702</v>
      </c>
      <c r="G12" s="91"/>
    </row>
    <row r="13" spans="1:7">
      <c r="A13" s="90"/>
      <c r="B13" s="14"/>
      <c r="C13" s="14"/>
      <c r="D13" s="14"/>
      <c r="E13" s="80" t="s">
        <v>402</v>
      </c>
      <c r="F13" s="14" t="s">
        <v>703</v>
      </c>
      <c r="G13" s="91"/>
    </row>
    <row r="14" spans="1:7">
      <c r="A14" s="90"/>
      <c r="B14" s="14"/>
      <c r="C14" s="14"/>
      <c r="D14" s="14"/>
      <c r="E14" s="80" t="s">
        <v>405</v>
      </c>
      <c r="F14" s="14" t="s">
        <v>704</v>
      </c>
      <c r="G14" s="91"/>
    </row>
    <row r="15" spans="1:7">
      <c r="A15" s="90"/>
      <c r="B15" s="14"/>
      <c r="C15" s="14"/>
      <c r="D15" s="14"/>
      <c r="E15" s="80" t="s">
        <v>404</v>
      </c>
      <c r="F15" s="14" t="s">
        <v>705</v>
      </c>
      <c r="G15" s="91"/>
    </row>
    <row r="16" spans="1:7">
      <c r="A16" s="90"/>
      <c r="B16" s="14"/>
      <c r="C16" s="14"/>
      <c r="D16" s="14"/>
      <c r="E16" s="80" t="s">
        <v>364</v>
      </c>
      <c r="F16" s="14" t="s">
        <v>706</v>
      </c>
      <c r="G16" s="91"/>
    </row>
    <row r="17" spans="1:7">
      <c r="A17" s="90"/>
      <c r="B17" s="14"/>
      <c r="C17" s="14"/>
      <c r="D17" s="14"/>
      <c r="E17" s="80" t="s">
        <v>407</v>
      </c>
      <c r="F17" s="14" t="s">
        <v>707</v>
      </c>
      <c r="G17" s="91"/>
    </row>
    <row r="18" spans="1:7">
      <c r="A18" s="90"/>
      <c r="B18" s="14"/>
      <c r="C18" s="14"/>
      <c r="D18" s="14"/>
      <c r="E18" s="80" t="s">
        <v>406</v>
      </c>
      <c r="F18" s="14" t="s">
        <v>708</v>
      </c>
      <c r="G18" s="91"/>
    </row>
    <row r="19" spans="1:7">
      <c r="A19" s="90"/>
      <c r="B19" s="17" t="s">
        <v>772</v>
      </c>
      <c r="C19" s="17"/>
      <c r="D19" s="17"/>
      <c r="E19" s="81"/>
      <c r="F19" s="17"/>
      <c r="G19" s="92"/>
    </row>
    <row r="20" spans="1:7">
      <c r="A20" s="90"/>
      <c r="B20" s="11" t="s">
        <v>709</v>
      </c>
      <c r="C20" s="11"/>
      <c r="D20" s="13">
        <v>0.72291666666666676</v>
      </c>
      <c r="E20" s="82" t="s">
        <v>710</v>
      </c>
      <c r="F20" s="13"/>
      <c r="G20" s="89" t="s">
        <v>711</v>
      </c>
    </row>
    <row r="21" spans="1:7">
      <c r="A21" s="90"/>
      <c r="B21" s="14"/>
      <c r="C21" s="14" t="s">
        <v>712</v>
      </c>
      <c r="D21" s="16"/>
      <c r="E21" s="80"/>
      <c r="F21" s="16"/>
      <c r="G21" s="91"/>
    </row>
    <row r="22" spans="1:7">
      <c r="A22" s="90"/>
      <c r="B22" s="17" t="s">
        <v>713</v>
      </c>
      <c r="C22" s="17"/>
      <c r="D22" s="19">
        <v>0.74305555555555547</v>
      </c>
      <c r="E22" s="17"/>
      <c r="F22" s="19"/>
      <c r="G22" s="92"/>
    </row>
    <row r="23" spans="1:7">
      <c r="A23" s="90"/>
      <c r="B23" s="11" t="s">
        <v>714</v>
      </c>
      <c r="C23" s="11"/>
      <c r="D23" s="13">
        <v>0.75694444444444453</v>
      </c>
      <c r="E23" s="11"/>
      <c r="F23" s="13"/>
      <c r="G23" s="89"/>
    </row>
    <row r="24" spans="1:7">
      <c r="A24" s="90"/>
      <c r="B24" s="14"/>
      <c r="C24" s="14" t="s">
        <v>715</v>
      </c>
      <c r="D24" s="14"/>
      <c r="E24" s="83" t="s">
        <v>716</v>
      </c>
      <c r="F24" s="14" t="s">
        <v>717</v>
      </c>
      <c r="G24" s="91" t="s">
        <v>775</v>
      </c>
    </row>
    <row r="25" spans="1:7">
      <c r="A25" s="90"/>
      <c r="B25" s="14"/>
      <c r="C25" s="14" t="s">
        <v>1236</v>
      </c>
      <c r="D25" s="14"/>
      <c r="E25" s="83" t="s">
        <v>718</v>
      </c>
      <c r="F25" s="14" t="s">
        <v>717</v>
      </c>
      <c r="G25" s="91" t="s">
        <v>775</v>
      </c>
    </row>
    <row r="26" spans="1:7" ht="14.25" thickBot="1">
      <c r="A26" s="93"/>
      <c r="B26" s="94" t="s">
        <v>719</v>
      </c>
      <c r="C26" s="94"/>
      <c r="D26" s="95">
        <v>0.8125</v>
      </c>
      <c r="E26" s="94"/>
      <c r="F26" s="95"/>
      <c r="G26" s="96"/>
    </row>
    <row r="27" spans="1:7">
      <c r="A27" s="85" t="s">
        <v>777</v>
      </c>
      <c r="B27" s="86" t="s">
        <v>694</v>
      </c>
      <c r="C27" s="86" t="s">
        <v>143</v>
      </c>
      <c r="D27" s="86" t="s">
        <v>695</v>
      </c>
      <c r="E27" s="86" t="s">
        <v>696</v>
      </c>
      <c r="F27" s="86" t="s">
        <v>150</v>
      </c>
      <c r="G27" s="87" t="s">
        <v>1514</v>
      </c>
    </row>
    <row r="28" spans="1:7">
      <c r="A28" s="97">
        <v>40238</v>
      </c>
      <c r="B28" s="11" t="s">
        <v>719</v>
      </c>
      <c r="C28" s="11"/>
      <c r="D28" s="13">
        <v>0.43541666666666662</v>
      </c>
      <c r="E28" s="11"/>
      <c r="F28" s="13"/>
      <c r="G28" s="89"/>
    </row>
    <row r="29" spans="1:7">
      <c r="A29" s="98"/>
      <c r="B29" s="14"/>
      <c r="C29" s="14" t="s">
        <v>720</v>
      </c>
      <c r="D29" s="16"/>
      <c r="E29" s="14"/>
      <c r="F29" s="16"/>
      <c r="G29" s="91" t="s">
        <v>775</v>
      </c>
    </row>
    <row r="30" spans="1:7">
      <c r="A30" s="98"/>
      <c r="B30" s="17" t="s">
        <v>721</v>
      </c>
      <c r="C30" s="17"/>
      <c r="D30" s="19">
        <v>0.50069444444444444</v>
      </c>
      <c r="E30" s="17"/>
      <c r="F30" s="19"/>
      <c r="G30" s="92"/>
    </row>
    <row r="31" spans="1:7">
      <c r="A31" s="98"/>
      <c r="B31" s="11" t="s">
        <v>740</v>
      </c>
      <c r="C31" s="11"/>
      <c r="D31" s="13">
        <v>0.51180555555555551</v>
      </c>
      <c r="E31" s="11"/>
      <c r="F31" s="13"/>
      <c r="G31" s="89"/>
    </row>
    <row r="32" spans="1:7">
      <c r="A32" s="98"/>
      <c r="B32" s="14"/>
      <c r="C32" s="14" t="s">
        <v>741</v>
      </c>
      <c r="D32" s="16"/>
      <c r="E32" s="14"/>
      <c r="F32" s="16"/>
      <c r="G32" s="91"/>
    </row>
    <row r="33" spans="1:7">
      <c r="A33" s="98"/>
      <c r="B33" s="17" t="s">
        <v>773</v>
      </c>
      <c r="C33" s="17"/>
      <c r="D33" s="19">
        <v>0.51875000000000004</v>
      </c>
      <c r="E33" s="81" t="s">
        <v>369</v>
      </c>
      <c r="F33" s="19" t="s">
        <v>771</v>
      </c>
      <c r="G33" s="92"/>
    </row>
    <row r="34" spans="1:7">
      <c r="A34" s="98"/>
      <c r="B34" s="11" t="s">
        <v>773</v>
      </c>
      <c r="C34" s="11"/>
      <c r="D34" s="13">
        <v>0.52152777777777781</v>
      </c>
      <c r="E34" s="11"/>
      <c r="F34" s="13"/>
      <c r="G34" s="89"/>
    </row>
    <row r="35" spans="1:7">
      <c r="A35" s="98"/>
      <c r="B35" s="14"/>
      <c r="C35" s="14" t="s">
        <v>742</v>
      </c>
      <c r="D35" s="16"/>
      <c r="E35" s="14"/>
      <c r="F35" s="16"/>
      <c r="G35" s="91"/>
    </row>
    <row r="36" spans="1:7">
      <c r="A36" s="98"/>
      <c r="B36" s="17" t="s">
        <v>743</v>
      </c>
      <c r="C36" s="17"/>
      <c r="D36" s="19">
        <v>0.52847222222222223</v>
      </c>
      <c r="E36" s="17"/>
      <c r="F36" s="19"/>
      <c r="G36" s="92"/>
    </row>
    <row r="37" spans="1:7">
      <c r="A37" s="98"/>
      <c r="B37" s="11" t="s">
        <v>721</v>
      </c>
      <c r="C37" s="11"/>
      <c r="D37" s="13">
        <v>0.55694444444444446</v>
      </c>
      <c r="E37" s="11"/>
      <c r="F37" s="13"/>
      <c r="G37" s="89"/>
    </row>
    <row r="38" spans="1:7">
      <c r="A38" s="98"/>
      <c r="B38" s="14"/>
      <c r="C38" s="14" t="s">
        <v>722</v>
      </c>
      <c r="D38" s="16"/>
      <c r="E38" s="14"/>
      <c r="F38" s="16"/>
      <c r="G38" s="91" t="s">
        <v>775</v>
      </c>
    </row>
    <row r="39" spans="1:7">
      <c r="A39" s="98"/>
      <c r="B39" s="17" t="s">
        <v>723</v>
      </c>
      <c r="C39" s="17"/>
      <c r="D39" s="19">
        <v>0.6069444444444444</v>
      </c>
      <c r="E39" s="17"/>
      <c r="F39" s="19"/>
      <c r="G39" s="92"/>
    </row>
    <row r="40" spans="1:7">
      <c r="A40" s="98"/>
      <c r="B40" s="11" t="s">
        <v>723</v>
      </c>
      <c r="C40" s="11"/>
      <c r="D40" s="13">
        <v>0.61527777777777781</v>
      </c>
      <c r="E40" s="11"/>
      <c r="F40" s="13"/>
      <c r="G40" s="89"/>
    </row>
    <row r="41" spans="1:7">
      <c r="A41" s="98"/>
      <c r="B41" s="14"/>
      <c r="C41" s="14" t="s">
        <v>724</v>
      </c>
      <c r="D41" s="14"/>
      <c r="E41" s="83" t="s">
        <v>725</v>
      </c>
      <c r="F41" s="14" t="s">
        <v>726</v>
      </c>
      <c r="G41" s="91"/>
    </row>
    <row r="42" spans="1:7" ht="14.25" thickBot="1">
      <c r="A42" s="99"/>
      <c r="B42" s="94" t="s">
        <v>727</v>
      </c>
      <c r="C42" s="94"/>
      <c r="D42" s="95">
        <v>0.62569444444444444</v>
      </c>
      <c r="E42" s="94"/>
      <c r="F42" s="95"/>
      <c r="G42" s="96"/>
    </row>
    <row r="43" spans="1:7">
      <c r="F43" s="78"/>
    </row>
    <row r="45" spans="1:7" ht="14.25" thickBot="1">
      <c r="C45" t="s">
        <v>728</v>
      </c>
    </row>
    <row r="46" spans="1:7">
      <c r="C46" s="85" t="s">
        <v>808</v>
      </c>
      <c r="D46" s="86" t="s">
        <v>730</v>
      </c>
      <c r="E46" s="87" t="s">
        <v>729</v>
      </c>
    </row>
    <row r="47" spans="1:7">
      <c r="C47" s="101" t="s">
        <v>732</v>
      </c>
      <c r="D47" s="2" t="s">
        <v>809</v>
      </c>
      <c r="E47" s="102" t="s">
        <v>731</v>
      </c>
    </row>
    <row r="48" spans="1:7">
      <c r="C48" s="101" t="s">
        <v>734</v>
      </c>
      <c r="D48" s="2" t="s">
        <v>809</v>
      </c>
      <c r="E48" s="116" t="s">
        <v>733</v>
      </c>
    </row>
    <row r="49" spans="2:5">
      <c r="C49" s="101" t="s">
        <v>736</v>
      </c>
      <c r="D49" s="2" t="s">
        <v>737</v>
      </c>
      <c r="E49" s="116" t="s">
        <v>735</v>
      </c>
    </row>
    <row r="50" spans="2:5" ht="14.25" thickBot="1">
      <c r="C50" s="103" t="s">
        <v>714</v>
      </c>
      <c r="D50" s="117" t="s">
        <v>739</v>
      </c>
      <c r="E50" s="104" t="s">
        <v>738</v>
      </c>
    </row>
    <row r="53" spans="2:5">
      <c r="B53" s="84" t="s">
        <v>807</v>
      </c>
    </row>
    <row r="56" spans="2:5">
      <c r="C56" t="s">
        <v>665</v>
      </c>
      <c r="E56" t="s">
        <v>666</v>
      </c>
    </row>
    <row r="57" spans="2:5">
      <c r="C57" t="s">
        <v>667</v>
      </c>
      <c r="E57" t="s">
        <v>668</v>
      </c>
    </row>
    <row r="58" spans="2:5">
      <c r="C58" t="s">
        <v>669</v>
      </c>
      <c r="E58" t="s">
        <v>670</v>
      </c>
    </row>
    <row r="59" spans="2:5">
      <c r="C59" t="s">
        <v>671</v>
      </c>
      <c r="E59" t="s">
        <v>672</v>
      </c>
    </row>
    <row r="60" spans="2:5">
      <c r="C60" t="s">
        <v>673</v>
      </c>
      <c r="E60" t="s">
        <v>674</v>
      </c>
    </row>
    <row r="61" spans="2:5">
      <c r="C61" t="s">
        <v>675</v>
      </c>
      <c r="E61" t="s">
        <v>676</v>
      </c>
    </row>
    <row r="62" spans="2:5">
      <c r="C62" t="s">
        <v>677</v>
      </c>
      <c r="E62" t="s">
        <v>678</v>
      </c>
    </row>
    <row r="63" spans="2:5">
      <c r="C63" t="s">
        <v>679</v>
      </c>
      <c r="E63" t="s">
        <v>680</v>
      </c>
    </row>
    <row r="64" spans="2:5">
      <c r="C64" t="s">
        <v>681</v>
      </c>
      <c r="E64" t="s">
        <v>682</v>
      </c>
    </row>
    <row r="65" spans="2:5">
      <c r="C65" t="s">
        <v>683</v>
      </c>
      <c r="E65" t="s">
        <v>684</v>
      </c>
    </row>
    <row r="66" spans="2:5">
      <c r="C66" t="s">
        <v>685</v>
      </c>
      <c r="E66" t="s">
        <v>686</v>
      </c>
    </row>
    <row r="67" spans="2:5">
      <c r="C67" t="s">
        <v>679</v>
      </c>
      <c r="E67" t="s">
        <v>687</v>
      </c>
    </row>
    <row r="68" spans="2:5">
      <c r="C68" t="s">
        <v>688</v>
      </c>
      <c r="E68" t="s">
        <v>689</v>
      </c>
    </row>
    <row r="69" spans="2:5">
      <c r="C69" t="s">
        <v>690</v>
      </c>
    </row>
    <row r="70" spans="2:5">
      <c r="C70" t="s">
        <v>691</v>
      </c>
    </row>
    <row r="71" spans="2:5">
      <c r="C71" t="s">
        <v>692</v>
      </c>
    </row>
    <row r="72" spans="2:5">
      <c r="C72" t="s">
        <v>693</v>
      </c>
    </row>
    <row r="75" spans="2:5">
      <c r="B75">
        <v>63322</v>
      </c>
      <c r="C75" t="s">
        <v>751</v>
      </c>
    </row>
    <row r="76" spans="2:5">
      <c r="C76" t="s">
        <v>752</v>
      </c>
    </row>
    <row r="77" spans="2:5">
      <c r="C77" t="s">
        <v>753</v>
      </c>
    </row>
    <row r="79" spans="2:5">
      <c r="B79">
        <v>69481</v>
      </c>
      <c r="C79" t="s">
        <v>750</v>
      </c>
    </row>
    <row r="80" spans="2:5">
      <c r="C80" t="s">
        <v>754</v>
      </c>
    </row>
    <row r="81" spans="2:7">
      <c r="C81" t="s">
        <v>755</v>
      </c>
    </row>
    <row r="83" spans="2:7">
      <c r="B83">
        <v>16826</v>
      </c>
      <c r="C83" t="s">
        <v>756</v>
      </c>
    </row>
    <row r="84" spans="2:7">
      <c r="C84" t="s">
        <v>757</v>
      </c>
    </row>
    <row r="85" spans="2:7">
      <c r="C85" t="s">
        <v>758</v>
      </c>
    </row>
    <row r="86" spans="2:7">
      <c r="C86" t="s">
        <v>759</v>
      </c>
    </row>
    <row r="88" spans="2:7">
      <c r="B88">
        <v>37279</v>
      </c>
      <c r="C88" t="s">
        <v>760</v>
      </c>
    </row>
    <row r="89" spans="2:7">
      <c r="C89" t="s">
        <v>761</v>
      </c>
    </row>
    <row r="90" spans="2:7">
      <c r="C90" t="s">
        <v>762</v>
      </c>
    </row>
    <row r="91" spans="2:7">
      <c r="C91" t="s">
        <v>763</v>
      </c>
    </row>
    <row r="93" spans="2:7">
      <c r="B93">
        <v>87508</v>
      </c>
      <c r="C93" t="s">
        <v>764</v>
      </c>
    </row>
    <row r="94" spans="2:7">
      <c r="C94" t="s">
        <v>765</v>
      </c>
    </row>
    <row r="95" spans="2:7">
      <c r="C95" t="s">
        <v>766</v>
      </c>
      <c r="E95" s="105"/>
      <c r="F95" s="106"/>
      <c r="G95" s="107"/>
    </row>
    <row r="96" spans="2:7">
      <c r="C96" t="s">
        <v>767</v>
      </c>
      <c r="E96" s="108" t="s">
        <v>810</v>
      </c>
      <c r="F96" s="109"/>
      <c r="G96" s="110"/>
    </row>
    <row r="97" spans="2:7">
      <c r="C97" t="s">
        <v>768</v>
      </c>
      <c r="E97" s="111">
        <v>40237</v>
      </c>
      <c r="F97" s="109" t="s">
        <v>815</v>
      </c>
      <c r="G97" s="110"/>
    </row>
    <row r="98" spans="2:7">
      <c r="E98" s="112"/>
      <c r="F98" s="109" t="s">
        <v>811</v>
      </c>
      <c r="G98" s="110"/>
    </row>
    <row r="99" spans="2:7">
      <c r="B99" t="s">
        <v>769</v>
      </c>
      <c r="E99" s="112"/>
      <c r="F99" s="109" t="s">
        <v>813</v>
      </c>
      <c r="G99" s="110"/>
    </row>
    <row r="100" spans="2:7">
      <c r="B100" t="s">
        <v>769</v>
      </c>
      <c r="E100" s="112"/>
      <c r="F100" s="109"/>
      <c r="G100" s="110"/>
    </row>
    <row r="101" spans="2:7">
      <c r="B101" t="s">
        <v>769</v>
      </c>
      <c r="E101" s="111">
        <v>40238</v>
      </c>
      <c r="F101" s="109" t="s">
        <v>814</v>
      </c>
      <c r="G101" s="110"/>
    </row>
    <row r="102" spans="2:7">
      <c r="B102" t="s">
        <v>770</v>
      </c>
      <c r="E102" s="112"/>
      <c r="F102" s="109" t="s">
        <v>812</v>
      </c>
      <c r="G102" s="110"/>
    </row>
    <row r="103" spans="2:7">
      <c r="E103" s="112"/>
      <c r="F103" s="109" t="s">
        <v>813</v>
      </c>
      <c r="G103" s="110"/>
    </row>
    <row r="104" spans="2:7">
      <c r="B104" t="s">
        <v>769</v>
      </c>
      <c r="E104" s="112"/>
      <c r="F104" s="109"/>
      <c r="G104" s="110"/>
    </row>
    <row r="105" spans="2:7">
      <c r="B105" t="s">
        <v>769</v>
      </c>
      <c r="E105" s="113"/>
      <c r="F105" s="114"/>
      <c r="G105" s="115"/>
    </row>
  </sheetData>
  <phoneticPr fontId="3"/>
  <pageMargins left="0.78700000000000003" right="0.78700000000000003" top="0.98399999999999999" bottom="0.98399999999999999" header="0.51200000000000001" footer="0.51200000000000001"/>
  <pageSetup paperSize="9" scale="5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/>
  <dimension ref="A1:S126"/>
  <sheetViews>
    <sheetView zoomScaleNormal="100" workbookViewId="0">
      <selection activeCell="P7" sqref="P7"/>
    </sheetView>
  </sheetViews>
  <sheetFormatPr defaultRowHeight="11.25"/>
  <cols>
    <col min="1" max="1" width="15.625" style="33" customWidth="1"/>
    <col min="2" max="2" width="6" style="34" bestFit="1" customWidth="1"/>
    <col min="3" max="3" width="4.75" style="34" bestFit="1" customWidth="1"/>
    <col min="4" max="4" width="6" style="34" bestFit="1" customWidth="1"/>
    <col min="5" max="5" width="13.5" style="34" bestFit="1" customWidth="1"/>
    <col min="6" max="6" width="5.75" style="34" customWidth="1"/>
    <col min="7" max="7" width="5.375" style="34" customWidth="1"/>
    <col min="8" max="8" width="15.625" style="34" customWidth="1"/>
    <col min="9" max="9" width="5.5" style="34" bestFit="1" customWidth="1"/>
    <col min="10" max="10" width="13.25" style="34" customWidth="1"/>
    <col min="11" max="11" width="4.75" style="34" bestFit="1" customWidth="1"/>
    <col min="12" max="12" width="7.25" style="34" bestFit="1" customWidth="1"/>
    <col min="13" max="13" width="4.75" style="34" bestFit="1" customWidth="1"/>
    <col min="14" max="14" width="9" style="34"/>
    <col min="15" max="15" width="9.375" style="34" bestFit="1" customWidth="1"/>
    <col min="16" max="16" width="28.75" style="34" bestFit="1" customWidth="1"/>
    <col min="17" max="17" width="5.875" style="34" bestFit="1" customWidth="1"/>
    <col min="18" max="19" width="6.875" style="34" bestFit="1" customWidth="1"/>
    <col min="20" max="16384" width="9" style="34"/>
  </cols>
  <sheetData>
    <row r="1" spans="1:19">
      <c r="E1" s="35"/>
    </row>
    <row r="3" spans="1:19">
      <c r="A3" s="36" t="s">
        <v>616</v>
      </c>
      <c r="E3" s="35"/>
      <c r="J3" s="34" t="s">
        <v>617</v>
      </c>
      <c r="K3" s="34" t="s">
        <v>618</v>
      </c>
      <c r="L3" s="34" t="s">
        <v>619</v>
      </c>
      <c r="M3" s="34">
        <v>8880</v>
      </c>
      <c r="O3" s="37" t="s">
        <v>620</v>
      </c>
      <c r="P3" s="37" t="s">
        <v>621</v>
      </c>
      <c r="Q3" s="38"/>
      <c r="R3" s="37" t="s">
        <v>622</v>
      </c>
      <c r="S3" s="37" t="s">
        <v>623</v>
      </c>
    </row>
    <row r="4" spans="1:19">
      <c r="A4" s="39" t="s">
        <v>624</v>
      </c>
      <c r="B4" s="40">
        <v>0.78472222222222221</v>
      </c>
      <c r="C4" s="35"/>
      <c r="D4" s="35"/>
      <c r="J4" s="34" t="s">
        <v>625</v>
      </c>
      <c r="K4" s="34" t="s">
        <v>626</v>
      </c>
      <c r="L4" s="34" t="s">
        <v>627</v>
      </c>
      <c r="M4" s="34">
        <v>300</v>
      </c>
      <c r="O4" s="38" t="s">
        <v>628</v>
      </c>
      <c r="P4" s="38" t="s">
        <v>629</v>
      </c>
      <c r="Q4" s="38"/>
      <c r="R4" s="41">
        <v>13440</v>
      </c>
      <c r="S4" s="41">
        <v>13440</v>
      </c>
    </row>
    <row r="5" spans="1:19">
      <c r="A5" s="42" t="s">
        <v>630</v>
      </c>
      <c r="B5" s="43" t="s">
        <v>631</v>
      </c>
      <c r="J5" s="34" t="s">
        <v>632</v>
      </c>
      <c r="K5" s="34" t="s">
        <v>626</v>
      </c>
      <c r="L5" s="34" t="s">
        <v>633</v>
      </c>
      <c r="M5" s="34">
        <v>300</v>
      </c>
      <c r="O5" s="38" t="s">
        <v>634</v>
      </c>
      <c r="P5" s="38" t="s">
        <v>635</v>
      </c>
      <c r="Q5" s="38"/>
      <c r="R5" s="41">
        <v>8880</v>
      </c>
      <c r="S5" s="41">
        <v>8880</v>
      </c>
    </row>
    <row r="6" spans="1:19">
      <c r="A6" s="44" t="s">
        <v>636</v>
      </c>
      <c r="B6" s="45">
        <v>0.98541666666666661</v>
      </c>
      <c r="C6" s="35" t="s">
        <v>637</v>
      </c>
      <c r="D6" s="35"/>
      <c r="J6" s="34" t="s">
        <v>638</v>
      </c>
      <c r="K6" s="34" t="s">
        <v>626</v>
      </c>
      <c r="L6" s="34" t="s">
        <v>639</v>
      </c>
      <c r="M6" s="34">
        <v>300</v>
      </c>
      <c r="O6" s="38" t="s">
        <v>634</v>
      </c>
      <c r="P6" s="38" t="s">
        <v>640</v>
      </c>
      <c r="Q6" s="38"/>
      <c r="R6" s="41">
        <v>940</v>
      </c>
      <c r="S6" s="41">
        <v>940</v>
      </c>
    </row>
    <row r="7" spans="1:19">
      <c r="A7" s="39" t="s">
        <v>636</v>
      </c>
      <c r="B7" s="40">
        <v>0.9902777777777777</v>
      </c>
      <c r="D7" s="35"/>
      <c r="J7" s="34" t="s">
        <v>641</v>
      </c>
      <c r="K7" s="34" t="s">
        <v>642</v>
      </c>
      <c r="L7" s="34" t="s">
        <v>633</v>
      </c>
      <c r="M7" s="34">
        <v>300</v>
      </c>
      <c r="O7" s="38" t="s">
        <v>628</v>
      </c>
      <c r="P7" s="38" t="s">
        <v>643</v>
      </c>
      <c r="Q7" s="38"/>
      <c r="R7" s="41">
        <v>10000</v>
      </c>
      <c r="S7" s="41">
        <v>10000</v>
      </c>
    </row>
    <row r="8" spans="1:19">
      <c r="A8" s="42" t="s">
        <v>644</v>
      </c>
      <c r="B8" s="43" t="s">
        <v>645</v>
      </c>
      <c r="D8" s="34" t="s">
        <v>646</v>
      </c>
      <c r="O8" s="38" t="s">
        <v>647</v>
      </c>
      <c r="P8" s="38" t="s">
        <v>648</v>
      </c>
      <c r="Q8" s="38"/>
      <c r="R8" s="41">
        <v>300</v>
      </c>
      <c r="S8" s="41">
        <v>300</v>
      </c>
    </row>
    <row r="9" spans="1:19">
      <c r="A9" s="44" t="s">
        <v>649</v>
      </c>
      <c r="B9" s="45">
        <v>0.99375000000000002</v>
      </c>
      <c r="C9" s="34" t="s">
        <v>650</v>
      </c>
      <c r="D9" s="35"/>
      <c r="O9" s="38" t="s">
        <v>647</v>
      </c>
      <c r="P9" s="38" t="s">
        <v>651</v>
      </c>
      <c r="Q9" s="38"/>
      <c r="R9" s="41">
        <v>300</v>
      </c>
      <c r="S9" s="41">
        <v>300</v>
      </c>
    </row>
    <row r="10" spans="1:19">
      <c r="A10" s="39" t="s">
        <v>649</v>
      </c>
      <c r="B10" s="40">
        <v>0.99722222222222223</v>
      </c>
      <c r="O10" s="38" t="s">
        <v>647</v>
      </c>
      <c r="P10" s="38" t="s">
        <v>652</v>
      </c>
      <c r="Q10" s="38"/>
      <c r="R10" s="41">
        <v>300</v>
      </c>
      <c r="S10" s="41">
        <v>300</v>
      </c>
    </row>
    <row r="11" spans="1:19">
      <c r="A11" s="42" t="s">
        <v>653</v>
      </c>
      <c r="B11" s="43" t="s">
        <v>654</v>
      </c>
      <c r="D11" s="34" t="s">
        <v>646</v>
      </c>
      <c r="O11" s="38" t="s">
        <v>647</v>
      </c>
      <c r="P11" s="38" t="s">
        <v>655</v>
      </c>
      <c r="Q11" s="38"/>
      <c r="R11" s="41">
        <v>300</v>
      </c>
      <c r="S11" s="41">
        <v>300</v>
      </c>
    </row>
    <row r="12" spans="1:19">
      <c r="A12" s="44" t="s">
        <v>636</v>
      </c>
      <c r="B12" s="45">
        <v>6.9444444444444447E-4</v>
      </c>
      <c r="D12" s="35"/>
      <c r="O12" s="38" t="s">
        <v>656</v>
      </c>
      <c r="P12" s="38" t="s">
        <v>657</v>
      </c>
      <c r="Q12" s="38"/>
      <c r="R12" s="41">
        <v>20400</v>
      </c>
      <c r="S12" s="41">
        <v>20400</v>
      </c>
    </row>
    <row r="13" spans="1:19">
      <c r="D13" s="35"/>
      <c r="O13" s="38" t="s">
        <v>658</v>
      </c>
      <c r="P13" s="38" t="s">
        <v>659</v>
      </c>
      <c r="Q13" s="38"/>
      <c r="R13" s="41">
        <v>4500</v>
      </c>
      <c r="S13" s="41">
        <v>4500</v>
      </c>
    </row>
    <row r="14" spans="1:19">
      <c r="A14" s="36" t="s">
        <v>660</v>
      </c>
      <c r="O14" s="38" t="s">
        <v>658</v>
      </c>
      <c r="P14" s="38" t="s">
        <v>661</v>
      </c>
      <c r="Q14" s="38"/>
      <c r="R14" s="41">
        <v>5900</v>
      </c>
      <c r="S14" s="41">
        <v>5900</v>
      </c>
    </row>
    <row r="15" spans="1:19">
      <c r="A15" s="39" t="s">
        <v>636</v>
      </c>
      <c r="B15" s="40">
        <v>0.2590277777777778</v>
      </c>
      <c r="C15" s="46" t="s">
        <v>1232</v>
      </c>
      <c r="O15" s="38" t="s">
        <v>1233</v>
      </c>
      <c r="P15" s="38" t="s">
        <v>1234</v>
      </c>
      <c r="Q15" s="41">
        <v>4000</v>
      </c>
      <c r="R15" s="41">
        <v>2000</v>
      </c>
      <c r="S15" s="41">
        <v>2000</v>
      </c>
    </row>
    <row r="16" spans="1:19">
      <c r="A16" s="42" t="s">
        <v>1235</v>
      </c>
      <c r="B16" s="43" t="s">
        <v>1236</v>
      </c>
      <c r="O16" s="38" t="s">
        <v>1237</v>
      </c>
      <c r="P16" s="38" t="s">
        <v>1238</v>
      </c>
      <c r="Q16" s="41">
        <v>4500</v>
      </c>
      <c r="R16" s="41">
        <v>2250</v>
      </c>
      <c r="S16" s="41">
        <v>2250</v>
      </c>
    </row>
    <row r="17" spans="1:19">
      <c r="A17" s="44" t="s">
        <v>1239</v>
      </c>
      <c r="B17" s="45">
        <v>0.26250000000000001</v>
      </c>
      <c r="C17" s="34" t="s">
        <v>1240</v>
      </c>
      <c r="R17" s="47">
        <f>SUM(R4:R16)</f>
        <v>69510</v>
      </c>
      <c r="S17" s="47">
        <f>SUM(S4:S16)</f>
        <v>69510</v>
      </c>
    </row>
    <row r="18" spans="1:19">
      <c r="A18" s="39" t="s">
        <v>1239</v>
      </c>
      <c r="B18" s="40">
        <v>0.2673611111111111</v>
      </c>
    </row>
    <row r="19" spans="1:19">
      <c r="A19" s="42" t="s">
        <v>1241</v>
      </c>
      <c r="B19" s="43" t="s">
        <v>1242</v>
      </c>
    </row>
    <row r="20" spans="1:19">
      <c r="A20" s="44" t="s">
        <v>636</v>
      </c>
      <c r="B20" s="45">
        <v>0.27083333333333331</v>
      </c>
    </row>
    <row r="21" spans="1:19">
      <c r="A21" s="39" t="s">
        <v>636</v>
      </c>
      <c r="B21" s="48">
        <v>0.27499999999999997</v>
      </c>
    </row>
    <row r="22" spans="1:19">
      <c r="A22" s="49" t="s">
        <v>1243</v>
      </c>
      <c r="B22" s="43" t="s">
        <v>1244</v>
      </c>
      <c r="C22" s="34" t="s">
        <v>1245</v>
      </c>
    </row>
    <row r="23" spans="1:19">
      <c r="A23" s="44" t="s">
        <v>1246</v>
      </c>
      <c r="B23" s="45">
        <v>0.28819444444444448</v>
      </c>
      <c r="C23" s="50" t="s">
        <v>1247</v>
      </c>
    </row>
    <row r="24" spans="1:19">
      <c r="A24" s="39" t="s">
        <v>1246</v>
      </c>
      <c r="B24" s="48">
        <v>0.29652777777777778</v>
      </c>
      <c r="F24" s="51" t="s">
        <v>1248</v>
      </c>
    </row>
    <row r="25" spans="1:19">
      <c r="A25" s="49" t="s">
        <v>1249</v>
      </c>
      <c r="B25" s="43" t="s">
        <v>631</v>
      </c>
      <c r="C25" s="34" t="s">
        <v>1250</v>
      </c>
    </row>
    <row r="26" spans="1:19">
      <c r="A26" s="44" t="s">
        <v>1251</v>
      </c>
      <c r="B26" s="45">
        <v>0.34722222222222227</v>
      </c>
      <c r="C26" s="34" t="s">
        <v>1252</v>
      </c>
    </row>
    <row r="27" spans="1:19">
      <c r="A27" s="39" t="s">
        <v>1251</v>
      </c>
      <c r="B27" s="48">
        <v>0.35694444444444445</v>
      </c>
      <c r="C27" s="34" t="s">
        <v>1253</v>
      </c>
    </row>
    <row r="28" spans="1:19">
      <c r="A28" s="49" t="s">
        <v>1254</v>
      </c>
      <c r="B28" s="43" t="s">
        <v>1255</v>
      </c>
      <c r="C28" s="34" t="s">
        <v>1256</v>
      </c>
    </row>
    <row r="29" spans="1:19">
      <c r="A29" s="44" t="s">
        <v>1257</v>
      </c>
      <c r="B29" s="45">
        <v>0.38680555555555557</v>
      </c>
      <c r="C29" s="34" t="s">
        <v>1258</v>
      </c>
    </row>
    <row r="30" spans="1:19">
      <c r="A30" s="39" t="s">
        <v>1257</v>
      </c>
      <c r="B30" s="40">
        <v>0.39097222222222222</v>
      </c>
    </row>
    <row r="31" spans="1:19">
      <c r="A31" s="42" t="s">
        <v>1259</v>
      </c>
      <c r="B31" s="43" t="s">
        <v>1255</v>
      </c>
    </row>
    <row r="32" spans="1:19">
      <c r="A32" s="44" t="s">
        <v>1260</v>
      </c>
      <c r="B32" s="45">
        <v>0.39930555555555558</v>
      </c>
      <c r="H32" s="34" t="s">
        <v>1261</v>
      </c>
    </row>
    <row r="33" spans="1:18">
      <c r="A33" s="39" t="s">
        <v>1260</v>
      </c>
      <c r="B33" s="40">
        <v>0.40208333333333335</v>
      </c>
      <c r="H33" s="52" t="s">
        <v>1532</v>
      </c>
      <c r="I33" s="53">
        <v>0.43402777777777773</v>
      </c>
    </row>
    <row r="34" spans="1:18">
      <c r="A34" s="42" t="s">
        <v>1262</v>
      </c>
      <c r="B34" s="43" t="s">
        <v>1263</v>
      </c>
      <c r="H34" s="52" t="s">
        <v>1264</v>
      </c>
      <c r="I34" s="53" t="s">
        <v>1265</v>
      </c>
      <c r="J34" s="34" t="s">
        <v>1266</v>
      </c>
    </row>
    <row r="35" spans="1:18">
      <c r="A35" s="44" t="s">
        <v>1251</v>
      </c>
      <c r="B35" s="45">
        <v>0.43263888888888885</v>
      </c>
      <c r="H35" s="52" t="s">
        <v>1532</v>
      </c>
      <c r="I35" s="53">
        <v>0.44791666666666669</v>
      </c>
    </row>
    <row r="36" spans="1:18">
      <c r="A36" s="39" t="s">
        <v>1251</v>
      </c>
      <c r="B36" s="40">
        <v>0.43611111111111112</v>
      </c>
      <c r="H36" s="54" t="s">
        <v>1251</v>
      </c>
      <c r="I36" s="40">
        <v>0.45347222222222222</v>
      </c>
      <c r="J36" s="35"/>
      <c r="O36" s="55"/>
      <c r="P36" s="56"/>
      <c r="Q36" s="57"/>
      <c r="R36" s="58"/>
    </row>
    <row r="37" spans="1:18">
      <c r="A37" s="42" t="s">
        <v>1267</v>
      </c>
      <c r="B37" s="43" t="s">
        <v>631</v>
      </c>
      <c r="C37" s="34" t="s">
        <v>1268</v>
      </c>
      <c r="H37" s="59" t="s">
        <v>1269</v>
      </c>
      <c r="I37" s="43" t="s">
        <v>631</v>
      </c>
      <c r="O37" s="55"/>
      <c r="P37" s="56"/>
      <c r="Q37" s="58"/>
      <c r="R37" s="58"/>
    </row>
    <row r="38" spans="1:18">
      <c r="A38" s="44" t="s">
        <v>1270</v>
      </c>
      <c r="B38" s="45">
        <v>0.45</v>
      </c>
      <c r="H38" s="60" t="s">
        <v>1270</v>
      </c>
      <c r="I38" s="45">
        <v>0.46736111111111112</v>
      </c>
      <c r="J38" s="35"/>
      <c r="O38" s="55"/>
      <c r="P38" s="56"/>
      <c r="Q38" s="57"/>
      <c r="R38" s="58"/>
    </row>
    <row r="39" spans="1:18">
      <c r="A39" s="39" t="s">
        <v>1271</v>
      </c>
      <c r="B39" s="40">
        <v>0.45833333333333331</v>
      </c>
      <c r="C39" s="61" t="s">
        <v>1272</v>
      </c>
      <c r="H39" s="54" t="s">
        <v>1271</v>
      </c>
      <c r="I39" s="40">
        <v>0.47222222222222227</v>
      </c>
      <c r="O39" s="55"/>
      <c r="P39" s="56"/>
      <c r="Q39" s="58"/>
      <c r="R39" s="58"/>
    </row>
    <row r="40" spans="1:18">
      <c r="A40" s="42" t="s">
        <v>1273</v>
      </c>
      <c r="B40" s="62">
        <v>0.46527777777777773</v>
      </c>
      <c r="C40" s="61"/>
      <c r="H40" s="59" t="s">
        <v>1273</v>
      </c>
      <c r="I40" s="62">
        <v>0.47916666666666669</v>
      </c>
      <c r="O40" s="55"/>
      <c r="P40" s="56"/>
      <c r="Q40" s="58"/>
      <c r="R40" s="58"/>
    </row>
    <row r="41" spans="1:18">
      <c r="A41" s="42" t="s">
        <v>1274</v>
      </c>
      <c r="B41" s="43" t="s">
        <v>1275</v>
      </c>
      <c r="H41" s="59" t="s">
        <v>1274</v>
      </c>
      <c r="I41" s="43" t="s">
        <v>1275</v>
      </c>
      <c r="O41" s="55"/>
      <c r="P41" s="63"/>
      <c r="Q41" s="58"/>
      <c r="R41" s="58"/>
    </row>
    <row r="42" spans="1:18">
      <c r="A42" s="42" t="s">
        <v>1276</v>
      </c>
      <c r="B42" s="62">
        <v>0.4861111111111111</v>
      </c>
      <c r="C42" s="34" t="s">
        <v>1277</v>
      </c>
      <c r="H42" s="59" t="s">
        <v>1276</v>
      </c>
      <c r="I42" s="62">
        <v>0.5</v>
      </c>
      <c r="O42" s="55"/>
      <c r="P42" s="56"/>
      <c r="Q42" s="58"/>
      <c r="R42" s="58"/>
    </row>
    <row r="43" spans="1:18">
      <c r="A43" s="42" t="s">
        <v>1278</v>
      </c>
      <c r="B43" s="62">
        <v>0.49652777777777773</v>
      </c>
      <c r="C43" s="34" t="s">
        <v>1279</v>
      </c>
      <c r="H43" s="59" t="s">
        <v>1280</v>
      </c>
      <c r="I43" s="62">
        <v>0.51041666666666663</v>
      </c>
      <c r="O43" s="55"/>
      <c r="P43" s="56"/>
      <c r="Q43" s="64"/>
      <c r="R43" s="58"/>
    </row>
    <row r="44" spans="1:18">
      <c r="A44" s="42" t="s">
        <v>1274</v>
      </c>
      <c r="B44" s="43" t="s">
        <v>1275</v>
      </c>
      <c r="C44" s="51" t="s">
        <v>1281</v>
      </c>
      <c r="H44" s="59" t="s">
        <v>1274</v>
      </c>
      <c r="I44" s="43" t="s">
        <v>1275</v>
      </c>
      <c r="J44" s="51"/>
      <c r="O44" s="55"/>
      <c r="P44" s="63"/>
      <c r="Q44" s="58"/>
      <c r="R44" s="58"/>
    </row>
    <row r="45" spans="1:18">
      <c r="A45" s="44" t="s">
        <v>1273</v>
      </c>
      <c r="B45" s="45">
        <v>0.52777777777777779</v>
      </c>
      <c r="C45" s="51" t="s">
        <v>1282</v>
      </c>
      <c r="H45" s="60" t="s">
        <v>1273</v>
      </c>
      <c r="I45" s="45">
        <v>0.54166666666666663</v>
      </c>
      <c r="J45" s="51"/>
      <c r="O45" s="55"/>
      <c r="P45" s="56"/>
      <c r="Q45" s="58"/>
      <c r="R45" s="58"/>
    </row>
    <row r="46" spans="1:18">
      <c r="A46" s="65" t="s">
        <v>1283</v>
      </c>
      <c r="B46" s="66">
        <v>0.53472222222222221</v>
      </c>
      <c r="C46" s="34" t="s">
        <v>1284</v>
      </c>
      <c r="H46" s="67" t="s">
        <v>1283</v>
      </c>
      <c r="I46" s="66">
        <v>0.54861111111111105</v>
      </c>
      <c r="O46" s="55"/>
      <c r="P46" s="56"/>
      <c r="Q46" s="58"/>
      <c r="R46" s="58"/>
    </row>
    <row r="47" spans="1:18">
      <c r="A47" s="65" t="s">
        <v>1285</v>
      </c>
      <c r="B47" s="68" t="s">
        <v>1286</v>
      </c>
      <c r="C47" s="51" t="s">
        <v>1287</v>
      </c>
      <c r="D47" s="46"/>
      <c r="H47" s="67" t="s">
        <v>1285</v>
      </c>
      <c r="I47" s="68" t="s">
        <v>1286</v>
      </c>
      <c r="J47" s="51"/>
      <c r="O47" s="55"/>
      <c r="P47" s="63"/>
      <c r="Q47" s="69"/>
      <c r="R47" s="70"/>
    </row>
    <row r="48" spans="1:18">
      <c r="A48" s="65" t="s">
        <v>1283</v>
      </c>
      <c r="B48" s="66">
        <v>0.55208333333333337</v>
      </c>
      <c r="C48" s="51"/>
      <c r="D48" s="46"/>
      <c r="H48" s="67" t="s">
        <v>1283</v>
      </c>
      <c r="I48" s="66">
        <v>0.56597222222222221</v>
      </c>
      <c r="J48" s="51"/>
      <c r="O48" s="55"/>
      <c r="P48" s="63"/>
      <c r="Q48" s="69"/>
      <c r="R48" s="70"/>
    </row>
    <row r="49" spans="1:18">
      <c r="A49" s="65" t="s">
        <v>1273</v>
      </c>
      <c r="B49" s="66">
        <v>0.55902777777777779</v>
      </c>
      <c r="C49" s="51"/>
      <c r="D49" s="46"/>
      <c r="H49" s="67" t="s">
        <v>1273</v>
      </c>
      <c r="I49" s="66">
        <v>0.57291666666666663</v>
      </c>
      <c r="J49" s="51"/>
      <c r="O49" s="55"/>
      <c r="P49" s="63"/>
      <c r="Q49" s="69"/>
      <c r="R49" s="70"/>
    </row>
    <row r="50" spans="1:18">
      <c r="A50" s="65" t="s">
        <v>1271</v>
      </c>
      <c r="B50" s="66">
        <v>0.56597222222222221</v>
      </c>
      <c r="D50" s="46"/>
      <c r="H50" s="67" t="s">
        <v>1271</v>
      </c>
      <c r="I50" s="66">
        <v>0.57986111111111105</v>
      </c>
      <c r="O50" s="55"/>
      <c r="P50" s="56"/>
      <c r="Q50" s="69"/>
      <c r="R50" s="70"/>
    </row>
    <row r="51" spans="1:18">
      <c r="A51" s="39" t="s">
        <v>1270</v>
      </c>
      <c r="B51" s="40">
        <v>0.57916666666666672</v>
      </c>
      <c r="C51" s="50" t="s">
        <v>1288</v>
      </c>
      <c r="H51" s="54" t="s">
        <v>1270</v>
      </c>
      <c r="I51" s="40">
        <v>0.59444444444444444</v>
      </c>
      <c r="J51" s="50" t="s">
        <v>1288</v>
      </c>
      <c r="O51" s="58"/>
      <c r="P51" s="58"/>
      <c r="Q51" s="58"/>
      <c r="R51" s="58"/>
    </row>
    <row r="52" spans="1:18">
      <c r="A52" s="42" t="s">
        <v>1289</v>
      </c>
      <c r="B52" s="43" t="s">
        <v>631</v>
      </c>
      <c r="C52" s="34" t="s">
        <v>1290</v>
      </c>
      <c r="H52" s="59" t="s">
        <v>1291</v>
      </c>
      <c r="I52" s="43" t="s">
        <v>631</v>
      </c>
      <c r="J52" s="34" t="s">
        <v>1290</v>
      </c>
      <c r="O52" s="58"/>
      <c r="P52" s="58"/>
      <c r="Q52" s="58"/>
      <c r="R52" s="58"/>
    </row>
    <row r="53" spans="1:18">
      <c r="A53" s="44" t="s">
        <v>1292</v>
      </c>
      <c r="B53" s="45">
        <v>0.6069444444444444</v>
      </c>
      <c r="C53" s="51" t="s">
        <v>1293</v>
      </c>
      <c r="H53" s="60" t="s">
        <v>1292</v>
      </c>
      <c r="I53" s="45">
        <v>0.62638888888888888</v>
      </c>
      <c r="J53" s="51" t="s">
        <v>1293</v>
      </c>
    </row>
    <row r="54" spans="1:18">
      <c r="A54" s="71" t="s">
        <v>1294</v>
      </c>
      <c r="B54" s="53">
        <v>0.61805555555555558</v>
      </c>
      <c r="C54" s="51"/>
      <c r="H54" s="52" t="s">
        <v>1294</v>
      </c>
      <c r="I54" s="53">
        <v>0.61805555555555558</v>
      </c>
      <c r="J54" s="51"/>
    </row>
    <row r="55" spans="1:18">
      <c r="A55" s="71" t="s">
        <v>1295</v>
      </c>
      <c r="B55" s="53" t="s">
        <v>1296</v>
      </c>
      <c r="C55" s="51"/>
      <c r="H55" s="52" t="s">
        <v>1295</v>
      </c>
      <c r="I55" s="53" t="s">
        <v>1296</v>
      </c>
      <c r="J55" s="51"/>
    </row>
    <row r="56" spans="1:18">
      <c r="A56" s="71" t="s">
        <v>1297</v>
      </c>
      <c r="B56" s="53">
        <v>0.62430555555555556</v>
      </c>
      <c r="C56" s="46" t="s">
        <v>1298</v>
      </c>
      <c r="H56" s="52" t="s">
        <v>1297</v>
      </c>
      <c r="I56" s="53">
        <v>0.62430555555555556</v>
      </c>
      <c r="J56" s="46" t="s">
        <v>1298</v>
      </c>
    </row>
    <row r="57" spans="1:18">
      <c r="A57" s="71" t="s">
        <v>1297</v>
      </c>
      <c r="B57" s="53">
        <v>0.63055555555555554</v>
      </c>
      <c r="C57" s="51"/>
      <c r="H57" s="52" t="s">
        <v>1297</v>
      </c>
      <c r="I57" s="53">
        <v>0.63055555555555554</v>
      </c>
      <c r="J57" s="51"/>
    </row>
    <row r="58" spans="1:18">
      <c r="A58" s="71" t="s">
        <v>1299</v>
      </c>
      <c r="B58" s="53"/>
      <c r="C58" s="51"/>
      <c r="H58" s="52" t="s">
        <v>1299</v>
      </c>
      <c r="I58" s="53"/>
      <c r="J58" s="51"/>
    </row>
    <row r="59" spans="1:18">
      <c r="A59" s="71" t="s">
        <v>1300</v>
      </c>
      <c r="B59" s="53">
        <v>0.63680555555555551</v>
      </c>
      <c r="C59" s="51"/>
      <c r="H59" s="52" t="s">
        <v>1300</v>
      </c>
      <c r="I59" s="53">
        <v>0.63680555555555551</v>
      </c>
      <c r="J59" s="51"/>
    </row>
    <row r="60" spans="1:18">
      <c r="A60" s="39" t="s">
        <v>1292</v>
      </c>
      <c r="B60" s="40">
        <v>0.65416666666666667</v>
      </c>
      <c r="H60" s="54" t="s">
        <v>1292</v>
      </c>
      <c r="I60" s="40">
        <v>0.65416666666666667</v>
      </c>
    </row>
    <row r="61" spans="1:18">
      <c r="A61" s="42" t="s">
        <v>1301</v>
      </c>
      <c r="B61" s="43" t="s">
        <v>631</v>
      </c>
      <c r="C61" s="34" t="s">
        <v>1302</v>
      </c>
      <c r="H61" s="59" t="s">
        <v>1301</v>
      </c>
      <c r="I61" s="43" t="s">
        <v>631</v>
      </c>
      <c r="J61" s="34" t="s">
        <v>1302</v>
      </c>
    </row>
    <row r="62" spans="1:18">
      <c r="A62" s="44" t="s">
        <v>1303</v>
      </c>
      <c r="B62" s="45">
        <v>0.69444444444444453</v>
      </c>
      <c r="H62" s="60" t="s">
        <v>1303</v>
      </c>
      <c r="I62" s="45">
        <v>0.69444444444444453</v>
      </c>
    </row>
    <row r="63" spans="1:18">
      <c r="A63" s="71"/>
      <c r="B63" s="53"/>
      <c r="H63" s="52"/>
      <c r="I63" s="53"/>
    </row>
    <row r="64" spans="1:18">
      <c r="A64" s="71" t="s">
        <v>1304</v>
      </c>
      <c r="B64" s="53"/>
      <c r="H64" s="52" t="s">
        <v>1304</v>
      </c>
      <c r="I64" s="53"/>
    </row>
    <row r="65" spans="1:9">
      <c r="A65" s="71"/>
      <c r="B65" s="53"/>
      <c r="H65" s="52"/>
      <c r="I65" s="53"/>
    </row>
    <row r="66" spans="1:9">
      <c r="A66" s="39" t="s">
        <v>1303</v>
      </c>
      <c r="B66" s="40">
        <v>0.8222222222222223</v>
      </c>
      <c r="C66" s="35"/>
      <c r="H66" s="54" t="s">
        <v>1303</v>
      </c>
      <c r="I66" s="40">
        <v>0.76597222222222217</v>
      </c>
    </row>
    <row r="67" spans="1:9">
      <c r="A67" s="42" t="s">
        <v>1305</v>
      </c>
      <c r="B67" s="43" t="s">
        <v>1306</v>
      </c>
      <c r="H67" s="59" t="s">
        <v>1307</v>
      </c>
      <c r="I67" s="43" t="s">
        <v>1306</v>
      </c>
    </row>
    <row r="68" spans="1:9">
      <c r="A68" s="44" t="s">
        <v>1292</v>
      </c>
      <c r="B68" s="45">
        <v>0.86944444444444446</v>
      </c>
      <c r="C68" s="35"/>
      <c r="H68" s="60" t="s">
        <v>1292</v>
      </c>
      <c r="I68" s="45">
        <v>0.81666666666666676</v>
      </c>
    </row>
    <row r="69" spans="1:9">
      <c r="A69" s="42" t="s">
        <v>1292</v>
      </c>
      <c r="B69" s="62">
        <v>0.90833333333333333</v>
      </c>
      <c r="C69" s="35"/>
      <c r="H69" s="59"/>
      <c r="I69" s="62"/>
    </row>
    <row r="70" spans="1:9">
      <c r="A70" s="42" t="s">
        <v>1308</v>
      </c>
      <c r="B70" s="62" t="s">
        <v>654</v>
      </c>
      <c r="C70" s="35"/>
      <c r="H70" s="59"/>
      <c r="I70" s="62"/>
    </row>
    <row r="71" spans="1:9">
      <c r="A71" s="42" t="s">
        <v>1309</v>
      </c>
      <c r="B71" s="62">
        <v>0.92013888888888884</v>
      </c>
      <c r="C71" s="35"/>
      <c r="H71" s="59"/>
      <c r="I71" s="62"/>
    </row>
    <row r="72" spans="1:9">
      <c r="A72" s="39" t="s">
        <v>1309</v>
      </c>
      <c r="B72" s="40">
        <v>0.92708333333333337</v>
      </c>
      <c r="C72" s="35"/>
      <c r="H72" s="59"/>
      <c r="I72" s="62"/>
    </row>
    <row r="73" spans="1:9">
      <c r="A73" s="42" t="s">
        <v>1310</v>
      </c>
      <c r="B73" s="62" t="s">
        <v>1311</v>
      </c>
      <c r="C73" s="35"/>
      <c r="H73" s="59"/>
      <c r="I73" s="62"/>
    </row>
    <row r="74" spans="1:9">
      <c r="A74" s="42" t="s">
        <v>1312</v>
      </c>
      <c r="B74" s="62">
        <v>0.93194444444444446</v>
      </c>
      <c r="C74" s="35" t="s">
        <v>1313</v>
      </c>
      <c r="H74" s="59"/>
      <c r="I74" s="62"/>
    </row>
    <row r="75" spans="1:9">
      <c r="A75" s="42"/>
      <c r="B75" s="62" t="s">
        <v>654</v>
      </c>
      <c r="C75" s="35"/>
      <c r="H75" s="59"/>
      <c r="I75" s="62"/>
    </row>
    <row r="76" spans="1:9">
      <c r="A76" s="42" t="s">
        <v>1292</v>
      </c>
      <c r="B76" s="62">
        <v>0.93958333333333333</v>
      </c>
      <c r="C76" s="35"/>
      <c r="H76" s="59"/>
      <c r="I76" s="62"/>
    </row>
    <row r="77" spans="1:9">
      <c r="A77" s="42"/>
      <c r="B77" s="62" t="s">
        <v>1314</v>
      </c>
      <c r="C77" s="35"/>
      <c r="H77" s="59"/>
      <c r="I77" s="62"/>
    </row>
    <row r="78" spans="1:9">
      <c r="A78" s="44" t="s">
        <v>1315</v>
      </c>
      <c r="B78" s="45">
        <v>0.95277777777777783</v>
      </c>
      <c r="C78" s="35" t="s">
        <v>1316</v>
      </c>
      <c r="H78" s="59"/>
      <c r="I78" s="62"/>
    </row>
    <row r="79" spans="1:9">
      <c r="B79" s="61" t="s">
        <v>1317</v>
      </c>
    </row>
    <row r="80" spans="1:9">
      <c r="A80" s="36" t="s">
        <v>1318</v>
      </c>
      <c r="B80" s="61" t="s">
        <v>1319</v>
      </c>
      <c r="D80" s="61"/>
    </row>
    <row r="81" spans="1:16">
      <c r="A81" s="39" t="s">
        <v>1292</v>
      </c>
      <c r="B81" s="48">
        <v>0.3659722222222222</v>
      </c>
    </row>
    <row r="82" spans="1:16">
      <c r="A82" s="49" t="s">
        <v>1320</v>
      </c>
      <c r="B82" s="43" t="s">
        <v>631</v>
      </c>
      <c r="C82" s="34" t="s">
        <v>1321</v>
      </c>
    </row>
    <row r="83" spans="1:16">
      <c r="A83" s="44" t="s">
        <v>1322</v>
      </c>
      <c r="B83" s="72">
        <v>0.45208333333333334</v>
      </c>
      <c r="C83" s="61" t="s">
        <v>1323</v>
      </c>
      <c r="D83" s="73"/>
      <c r="E83" s="73"/>
      <c r="F83" s="61"/>
      <c r="G83" s="73"/>
      <c r="P83" s="35"/>
    </row>
    <row r="84" spans="1:16">
      <c r="A84" s="39" t="s">
        <v>1322</v>
      </c>
      <c r="B84" s="48">
        <v>0.4597222222222222</v>
      </c>
      <c r="C84" s="50" t="s">
        <v>1324</v>
      </c>
    </row>
    <row r="85" spans="1:16">
      <c r="A85" s="49" t="s">
        <v>638</v>
      </c>
      <c r="B85" s="43"/>
      <c r="C85" s="34" t="s">
        <v>1325</v>
      </c>
      <c r="P85" s="35"/>
    </row>
    <row r="86" spans="1:16">
      <c r="A86" s="44" t="s">
        <v>1326</v>
      </c>
      <c r="B86" s="72">
        <v>0.5854166666666667</v>
      </c>
      <c r="C86" s="50" t="s">
        <v>1327</v>
      </c>
      <c r="H86" s="74" t="s">
        <v>1328</v>
      </c>
    </row>
    <row r="87" spans="1:16">
      <c r="A87" s="39" t="s">
        <v>1329</v>
      </c>
      <c r="B87" s="40">
        <v>0.60416666666666663</v>
      </c>
      <c r="C87" s="61" t="s">
        <v>1330</v>
      </c>
      <c r="H87" s="39" t="s">
        <v>1292</v>
      </c>
      <c r="I87" s="48">
        <v>0.25208333333333333</v>
      </c>
      <c r="P87" s="35"/>
    </row>
    <row r="88" spans="1:16">
      <c r="A88" s="42" t="s">
        <v>1331</v>
      </c>
      <c r="B88" s="43" t="s">
        <v>645</v>
      </c>
      <c r="C88" s="34" t="s">
        <v>1332</v>
      </c>
      <c r="H88" s="49" t="s">
        <v>1333</v>
      </c>
      <c r="I88" s="43" t="s">
        <v>631</v>
      </c>
      <c r="P88" s="35"/>
    </row>
    <row r="89" spans="1:16">
      <c r="A89" s="42" t="s">
        <v>1334</v>
      </c>
      <c r="B89" s="62">
        <v>0.63888888888888895</v>
      </c>
      <c r="C89" s="34" t="s">
        <v>1335</v>
      </c>
      <c r="H89" s="42" t="s">
        <v>1336</v>
      </c>
      <c r="I89" s="75">
        <v>0.34583333333333338</v>
      </c>
    </row>
    <row r="90" spans="1:16">
      <c r="A90" s="42" t="s">
        <v>1337</v>
      </c>
      <c r="B90" s="62" t="s">
        <v>645</v>
      </c>
      <c r="H90" s="44" t="s">
        <v>1322</v>
      </c>
      <c r="I90" s="45">
        <v>0.34861111111111115</v>
      </c>
    </row>
    <row r="91" spans="1:16">
      <c r="A91" s="42" t="s">
        <v>1338</v>
      </c>
      <c r="B91" s="62">
        <v>0.66319444444444442</v>
      </c>
      <c r="C91" s="34" t="s">
        <v>1339</v>
      </c>
      <c r="H91" s="42" t="s">
        <v>1340</v>
      </c>
      <c r="I91" s="75">
        <v>0.35694444444444445</v>
      </c>
    </row>
    <row r="92" spans="1:16">
      <c r="A92" s="42" t="s">
        <v>1341</v>
      </c>
      <c r="B92" s="62" t="s">
        <v>645</v>
      </c>
      <c r="C92" s="51" t="s">
        <v>1342</v>
      </c>
      <c r="H92" s="42" t="s">
        <v>1343</v>
      </c>
      <c r="I92" s="62" t="s">
        <v>654</v>
      </c>
      <c r="J92" s="34" t="s">
        <v>1344</v>
      </c>
    </row>
    <row r="93" spans="1:16">
      <c r="A93" s="42" t="s">
        <v>1345</v>
      </c>
      <c r="B93" s="62">
        <v>0.6875</v>
      </c>
      <c r="C93" s="51" t="s">
        <v>1346</v>
      </c>
      <c r="H93" s="42" t="s">
        <v>1347</v>
      </c>
      <c r="I93" s="62">
        <v>0.39513888888888887</v>
      </c>
      <c r="J93" s="51" t="s">
        <v>1348</v>
      </c>
    </row>
    <row r="94" spans="1:16">
      <c r="A94" s="42" t="s">
        <v>1349</v>
      </c>
      <c r="B94" s="62" t="s">
        <v>645</v>
      </c>
      <c r="C94" s="51"/>
      <c r="H94" s="42" t="s">
        <v>1347</v>
      </c>
      <c r="I94" s="62">
        <v>0.41388888888888892</v>
      </c>
    </row>
    <row r="95" spans="1:16">
      <c r="A95" s="42" t="s">
        <v>1350</v>
      </c>
      <c r="B95" s="62">
        <v>0.70486111111111116</v>
      </c>
      <c r="C95" s="51"/>
      <c r="H95" s="42" t="s">
        <v>1351</v>
      </c>
      <c r="I95" s="62" t="s">
        <v>1352</v>
      </c>
      <c r="J95" s="34" t="s">
        <v>1344</v>
      </c>
    </row>
    <row r="96" spans="1:16">
      <c r="A96" s="42" t="s">
        <v>1353</v>
      </c>
      <c r="B96" s="43" t="s">
        <v>645</v>
      </c>
      <c r="H96" s="42" t="s">
        <v>1354</v>
      </c>
      <c r="I96" s="75">
        <v>0.44513888888888892</v>
      </c>
    </row>
    <row r="97" spans="1:9">
      <c r="A97" s="44" t="s">
        <v>1355</v>
      </c>
      <c r="B97" s="45">
        <v>0.71527777777777779</v>
      </c>
      <c r="H97" s="44" t="s">
        <v>1356</v>
      </c>
      <c r="I97" s="45">
        <v>0.45208333333333334</v>
      </c>
    </row>
    <row r="98" spans="1:9">
      <c r="A98" s="42" t="s">
        <v>1326</v>
      </c>
      <c r="B98" s="62">
        <v>0.73541666666666661</v>
      </c>
      <c r="C98" s="35"/>
      <c r="H98" s="42" t="s">
        <v>1357</v>
      </c>
      <c r="I98" s="75">
        <v>0.45347222222222222</v>
      </c>
    </row>
    <row r="99" spans="1:9">
      <c r="A99" s="42" t="s">
        <v>1358</v>
      </c>
      <c r="B99" s="75">
        <v>0.74097222222222225</v>
      </c>
      <c r="C99" s="35"/>
      <c r="H99" s="42" t="s">
        <v>1359</v>
      </c>
      <c r="I99" s="62" t="s">
        <v>1244</v>
      </c>
    </row>
    <row r="100" spans="1:9">
      <c r="A100" s="49" t="s">
        <v>641</v>
      </c>
      <c r="B100" s="43" t="s">
        <v>631</v>
      </c>
      <c r="C100" s="34" t="s">
        <v>1360</v>
      </c>
      <c r="H100" s="42" t="s">
        <v>1361</v>
      </c>
      <c r="I100" s="62">
        <v>0.45624999999999999</v>
      </c>
    </row>
    <row r="101" spans="1:9">
      <c r="A101" s="44" t="s">
        <v>1362</v>
      </c>
      <c r="B101" s="45">
        <v>0.78541666666666676</v>
      </c>
      <c r="C101" s="35" t="s">
        <v>615</v>
      </c>
      <c r="H101" s="42" t="s">
        <v>1322</v>
      </c>
      <c r="I101" s="62">
        <v>0.4597222222222222</v>
      </c>
    </row>
    <row r="102" spans="1:9">
      <c r="A102" s="39" t="s">
        <v>1362</v>
      </c>
      <c r="B102" s="40">
        <v>0.7895833333333333</v>
      </c>
      <c r="C102" s="35"/>
      <c r="H102" s="44" t="s">
        <v>1326</v>
      </c>
      <c r="I102" s="45">
        <v>0.5854166666666667</v>
      </c>
    </row>
    <row r="103" spans="1:9">
      <c r="A103" s="42" t="s">
        <v>653</v>
      </c>
      <c r="B103" s="43" t="s">
        <v>654</v>
      </c>
      <c r="H103" s="34" t="s">
        <v>1363</v>
      </c>
    </row>
    <row r="104" spans="1:9">
      <c r="A104" s="44" t="s">
        <v>1364</v>
      </c>
      <c r="B104" s="45">
        <v>0.79652777777777783</v>
      </c>
      <c r="C104" s="35"/>
    </row>
    <row r="105" spans="1:9">
      <c r="A105" s="39" t="s">
        <v>1365</v>
      </c>
      <c r="B105" s="40">
        <v>0.81111111111111101</v>
      </c>
      <c r="C105" s="35"/>
    </row>
    <row r="106" spans="1:9">
      <c r="A106" s="42" t="s">
        <v>1366</v>
      </c>
      <c r="B106" s="43" t="s">
        <v>654</v>
      </c>
    </row>
    <row r="107" spans="1:9">
      <c r="A107" s="44" t="s">
        <v>1367</v>
      </c>
      <c r="B107" s="45">
        <v>0.82430555555555562</v>
      </c>
      <c r="C107" s="35"/>
    </row>
    <row r="108" spans="1:9">
      <c r="A108" s="39" t="s">
        <v>1367</v>
      </c>
      <c r="B108" s="40">
        <v>0.85416666666666663</v>
      </c>
    </row>
    <row r="109" spans="1:9">
      <c r="A109" s="42" t="s">
        <v>1368</v>
      </c>
      <c r="B109" s="43" t="s">
        <v>1369</v>
      </c>
      <c r="D109" s="51"/>
    </row>
    <row r="110" spans="1:9">
      <c r="A110" s="44" t="s">
        <v>1370</v>
      </c>
      <c r="B110" s="45">
        <v>0.91666666666666663</v>
      </c>
    </row>
    <row r="111" spans="1:9">
      <c r="A111" s="76" t="s">
        <v>1371</v>
      </c>
    </row>
    <row r="113" spans="1:2">
      <c r="A113" s="77" t="s">
        <v>1372</v>
      </c>
    </row>
    <row r="114" spans="1:2">
      <c r="A114" s="39" t="s">
        <v>1326</v>
      </c>
      <c r="B114" s="40">
        <v>0.7597222222222223</v>
      </c>
    </row>
    <row r="115" spans="1:2">
      <c r="A115" s="42" t="s">
        <v>1358</v>
      </c>
      <c r="B115" s="75">
        <v>0.76527777777777783</v>
      </c>
    </row>
    <row r="116" spans="1:2">
      <c r="A116" s="42" t="s">
        <v>641</v>
      </c>
      <c r="B116" s="43" t="s">
        <v>631</v>
      </c>
    </row>
    <row r="117" spans="1:2">
      <c r="A117" s="44" t="s">
        <v>1362</v>
      </c>
      <c r="B117" s="45">
        <v>0.8027777777777777</v>
      </c>
    </row>
    <row r="118" spans="1:2">
      <c r="A118" s="39" t="s">
        <v>1362</v>
      </c>
      <c r="B118" s="40">
        <v>0.80694444444444446</v>
      </c>
    </row>
    <row r="119" spans="1:2">
      <c r="A119" s="42" t="s">
        <v>653</v>
      </c>
      <c r="B119" s="43" t="s">
        <v>654</v>
      </c>
    </row>
    <row r="120" spans="1:2">
      <c r="A120" s="44" t="s">
        <v>1364</v>
      </c>
      <c r="B120" s="45">
        <v>0.81527777777777777</v>
      </c>
    </row>
    <row r="121" spans="1:2">
      <c r="A121" s="39" t="s">
        <v>1365</v>
      </c>
      <c r="B121" s="40">
        <v>0.83124999999999993</v>
      </c>
    </row>
    <row r="122" spans="1:2">
      <c r="A122" s="42" t="s">
        <v>1366</v>
      </c>
      <c r="B122" s="43" t="s">
        <v>654</v>
      </c>
    </row>
    <row r="123" spans="1:2">
      <c r="A123" s="44" t="s">
        <v>1367</v>
      </c>
      <c r="B123" s="45">
        <v>0.84444444444444444</v>
      </c>
    </row>
    <row r="124" spans="1:2">
      <c r="A124" s="39" t="s">
        <v>1367</v>
      </c>
      <c r="B124" s="40">
        <v>0.85416666666666663</v>
      </c>
    </row>
    <row r="125" spans="1:2">
      <c r="A125" s="42" t="s">
        <v>1368</v>
      </c>
      <c r="B125" s="43" t="s">
        <v>1369</v>
      </c>
    </row>
    <row r="126" spans="1:2">
      <c r="A126" s="44" t="s">
        <v>1370</v>
      </c>
      <c r="B126" s="45">
        <v>0.91666666666666663</v>
      </c>
    </row>
  </sheetData>
  <phoneticPr fontId="3"/>
  <pageMargins left="0.25" right="0.25" top="0.75" bottom="0.75" header="0.3" footer="0.3"/>
  <pageSetup paperSize="9" scale="60" orientation="portrait" r:id="rId1"/>
  <colBreaks count="1" manualBreakCount="1">
    <brk id="15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88"/>
  <sheetViews>
    <sheetView view="pageBreakPreview" topLeftCell="A20" zoomScale="85" zoomScaleNormal="85" workbookViewId="0">
      <selection activeCell="B88" sqref="B88"/>
    </sheetView>
  </sheetViews>
  <sheetFormatPr defaultRowHeight="13.5"/>
  <cols>
    <col min="1" max="1" width="5.25" bestFit="1" customWidth="1"/>
    <col min="3" max="4" width="31.25" bestFit="1" customWidth="1"/>
    <col min="5" max="5" width="24.75" bestFit="1" customWidth="1"/>
    <col min="6" max="6" width="30.75" bestFit="1" customWidth="1"/>
    <col min="7" max="7" width="12.125" bestFit="1" customWidth="1"/>
    <col min="8" max="8" width="36.25" bestFit="1" customWidth="1"/>
  </cols>
  <sheetData>
    <row r="1" spans="1:8">
      <c r="A1" s="1" t="s">
        <v>62</v>
      </c>
      <c r="B1" s="1" t="s">
        <v>143</v>
      </c>
      <c r="C1" s="1" t="s">
        <v>53</v>
      </c>
      <c r="D1" s="1" t="s">
        <v>1592</v>
      </c>
      <c r="E1" s="1" t="s">
        <v>166</v>
      </c>
      <c r="F1" s="1" t="s">
        <v>54</v>
      </c>
      <c r="G1" s="1" t="s">
        <v>55</v>
      </c>
      <c r="H1" s="1" t="s">
        <v>150</v>
      </c>
    </row>
    <row r="2" spans="1:8">
      <c r="A2" s="2">
        <v>1</v>
      </c>
      <c r="B2" s="2" t="s">
        <v>296</v>
      </c>
      <c r="C2" s="22" t="s">
        <v>1588</v>
      </c>
      <c r="D2" s="22"/>
      <c r="E2" s="22"/>
      <c r="F2" s="22" t="s">
        <v>146</v>
      </c>
      <c r="G2" s="23" t="s">
        <v>46</v>
      </c>
      <c r="H2" s="24" t="s">
        <v>151</v>
      </c>
    </row>
    <row r="3" spans="1:8">
      <c r="A3" s="2">
        <v>2</v>
      </c>
      <c r="B3" s="2"/>
      <c r="C3" s="25" t="str">
        <f>IF($D2&lt;&gt;"",$D2,"")</f>
        <v/>
      </c>
      <c r="D3" s="25"/>
      <c r="E3" s="25"/>
      <c r="F3" s="25"/>
      <c r="G3" s="26" t="s">
        <v>40</v>
      </c>
      <c r="H3" s="27" t="s">
        <v>147</v>
      </c>
    </row>
    <row r="4" spans="1:8">
      <c r="A4" s="2">
        <v>3</v>
      </c>
      <c r="B4" s="2"/>
      <c r="C4" s="25" t="str">
        <f t="shared" ref="C4:C66" si="0">IF($D3&lt;&gt;"",$D3,"")</f>
        <v/>
      </c>
      <c r="D4" s="25"/>
      <c r="E4" s="25"/>
      <c r="F4" s="25"/>
      <c r="G4" s="26" t="s">
        <v>41</v>
      </c>
      <c r="H4" s="27" t="s">
        <v>152</v>
      </c>
    </row>
    <row r="5" spans="1:8">
      <c r="A5" s="2">
        <v>4</v>
      </c>
      <c r="B5" s="2"/>
      <c r="C5" s="25" t="str">
        <f t="shared" si="0"/>
        <v/>
      </c>
      <c r="D5" s="25"/>
      <c r="E5" s="25"/>
      <c r="F5" s="25"/>
      <c r="G5" s="25" t="s">
        <v>145</v>
      </c>
      <c r="H5" s="28" t="s">
        <v>154</v>
      </c>
    </row>
    <row r="6" spans="1:8">
      <c r="A6" s="2">
        <v>5</v>
      </c>
      <c r="B6" s="2"/>
      <c r="C6" s="29" t="str">
        <f t="shared" si="0"/>
        <v/>
      </c>
      <c r="D6" s="29" t="s">
        <v>144</v>
      </c>
      <c r="E6" s="29"/>
      <c r="F6" s="29"/>
      <c r="G6" s="29" t="s">
        <v>148</v>
      </c>
      <c r="H6" s="30" t="s">
        <v>154</v>
      </c>
    </row>
    <row r="7" spans="1:8">
      <c r="A7" s="2">
        <v>6</v>
      </c>
      <c r="B7" s="2" t="s">
        <v>297</v>
      </c>
      <c r="C7" s="22" t="str">
        <f t="shared" si="0"/>
        <v>仙台</v>
      </c>
      <c r="D7" s="22"/>
      <c r="E7" s="22"/>
      <c r="F7" s="22" t="s">
        <v>163</v>
      </c>
      <c r="G7" s="22" t="s">
        <v>153</v>
      </c>
      <c r="H7" s="31" t="s">
        <v>162</v>
      </c>
    </row>
    <row r="8" spans="1:8">
      <c r="A8" s="2">
        <v>7</v>
      </c>
      <c r="B8" s="2"/>
      <c r="C8" s="25" t="str">
        <f t="shared" si="0"/>
        <v/>
      </c>
      <c r="D8" s="25"/>
      <c r="E8" s="25"/>
      <c r="F8" s="25"/>
      <c r="G8" s="25" t="s">
        <v>144</v>
      </c>
      <c r="H8" s="28" t="s">
        <v>149</v>
      </c>
    </row>
    <row r="9" spans="1:8">
      <c r="A9" s="2">
        <v>8</v>
      </c>
      <c r="B9" s="2"/>
      <c r="C9" s="25" t="str">
        <f t="shared" si="0"/>
        <v/>
      </c>
      <c r="D9" s="25"/>
      <c r="E9" s="25"/>
      <c r="F9" s="25"/>
      <c r="G9" s="25" t="s">
        <v>156</v>
      </c>
      <c r="H9" s="28"/>
    </row>
    <row r="10" spans="1:8">
      <c r="A10" s="2">
        <v>9</v>
      </c>
      <c r="B10" s="2"/>
      <c r="C10" s="25" t="str">
        <f t="shared" si="0"/>
        <v/>
      </c>
      <c r="D10" s="25"/>
      <c r="E10" s="25"/>
      <c r="F10" s="25"/>
      <c r="G10" s="25" t="s">
        <v>158</v>
      </c>
      <c r="H10" s="28"/>
    </row>
    <row r="11" spans="1:8">
      <c r="A11" s="2">
        <v>10</v>
      </c>
      <c r="B11" s="2"/>
      <c r="C11" s="29" t="str">
        <f t="shared" si="0"/>
        <v/>
      </c>
      <c r="D11" s="29" t="s">
        <v>155</v>
      </c>
      <c r="E11" s="29"/>
      <c r="F11" s="29"/>
      <c r="G11" s="29" t="s">
        <v>159</v>
      </c>
      <c r="H11" s="30"/>
    </row>
    <row r="12" spans="1:8">
      <c r="A12" s="2">
        <v>11</v>
      </c>
      <c r="B12" s="2"/>
      <c r="C12" s="2" t="str">
        <f t="shared" si="0"/>
        <v>古川IC</v>
      </c>
      <c r="D12" s="2" t="s">
        <v>187</v>
      </c>
      <c r="E12" s="2"/>
      <c r="F12" s="2" t="s">
        <v>164</v>
      </c>
      <c r="G12" s="2" t="s">
        <v>160</v>
      </c>
      <c r="H12" s="2"/>
    </row>
    <row r="13" spans="1:8">
      <c r="A13" s="2">
        <v>12</v>
      </c>
      <c r="B13" s="2"/>
      <c r="C13" s="22" t="str">
        <f t="shared" si="0"/>
        <v>石巻線 石巻駅</v>
      </c>
      <c r="D13" s="22"/>
      <c r="E13" s="22" t="s">
        <v>167</v>
      </c>
      <c r="F13" s="22" t="s">
        <v>165</v>
      </c>
      <c r="G13" s="22" t="s">
        <v>161</v>
      </c>
      <c r="H13" s="31"/>
    </row>
    <row r="14" spans="1:8">
      <c r="A14" s="2">
        <v>13</v>
      </c>
      <c r="B14" s="2"/>
      <c r="C14" s="25" t="str">
        <f t="shared" si="0"/>
        <v/>
      </c>
      <c r="D14" s="25"/>
      <c r="E14" s="25"/>
      <c r="F14" s="25"/>
      <c r="G14" s="25" t="s">
        <v>153</v>
      </c>
      <c r="H14" s="28"/>
    </row>
    <row r="15" spans="1:8">
      <c r="A15" s="2">
        <v>14</v>
      </c>
      <c r="B15" s="2"/>
      <c r="C15" s="25" t="str">
        <f t="shared" si="0"/>
        <v/>
      </c>
      <c r="D15" s="25"/>
      <c r="E15" s="25" t="s">
        <v>172</v>
      </c>
      <c r="F15" s="25" t="s">
        <v>209</v>
      </c>
      <c r="G15" s="25" t="s">
        <v>168</v>
      </c>
      <c r="H15" s="28"/>
    </row>
    <row r="16" spans="1:8">
      <c r="A16" s="2">
        <v>15</v>
      </c>
      <c r="B16" s="2"/>
      <c r="C16" s="25" t="str">
        <f t="shared" si="0"/>
        <v/>
      </c>
      <c r="D16" s="25"/>
      <c r="E16" s="25"/>
      <c r="F16" s="25"/>
      <c r="G16" s="25" t="s">
        <v>170</v>
      </c>
      <c r="H16" s="28"/>
    </row>
    <row r="17" spans="1:8">
      <c r="A17" s="2">
        <v>16</v>
      </c>
      <c r="B17" s="2"/>
      <c r="C17" s="29" t="str">
        <f t="shared" si="0"/>
        <v/>
      </c>
      <c r="D17" s="29" t="s">
        <v>169</v>
      </c>
      <c r="E17" s="29"/>
      <c r="F17" s="29"/>
      <c r="G17" s="29" t="s">
        <v>171</v>
      </c>
      <c r="H17" s="30"/>
    </row>
    <row r="18" spans="1:8">
      <c r="A18" s="2">
        <v>17</v>
      </c>
      <c r="B18" s="2"/>
      <c r="C18" s="2" t="str">
        <f t="shared" si="0"/>
        <v>米沢市</v>
      </c>
      <c r="D18" s="2" t="s">
        <v>174</v>
      </c>
      <c r="E18" s="2"/>
      <c r="F18" s="2"/>
      <c r="G18" s="2" t="s">
        <v>293</v>
      </c>
      <c r="H18" s="2"/>
    </row>
    <row r="19" spans="1:8">
      <c r="A19" s="2">
        <v>18</v>
      </c>
      <c r="B19" s="2"/>
      <c r="C19" s="2" t="str">
        <f t="shared" si="0"/>
        <v>長井市</v>
      </c>
      <c r="D19" s="2" t="s">
        <v>175</v>
      </c>
      <c r="E19" s="2"/>
      <c r="F19" s="2"/>
      <c r="G19" s="2" t="s">
        <v>294</v>
      </c>
      <c r="H19" s="2"/>
    </row>
    <row r="20" spans="1:8">
      <c r="A20" s="2">
        <v>19</v>
      </c>
      <c r="B20" s="2"/>
      <c r="C20" s="22" t="str">
        <f t="shared" si="0"/>
        <v>寒河江市</v>
      </c>
      <c r="D20" s="22"/>
      <c r="E20" s="22"/>
      <c r="F20" s="22"/>
      <c r="G20" s="22" t="s">
        <v>176</v>
      </c>
      <c r="H20" s="31"/>
    </row>
    <row r="21" spans="1:8">
      <c r="A21" s="2">
        <v>20</v>
      </c>
      <c r="B21" s="2"/>
      <c r="C21" s="29" t="str">
        <f t="shared" si="0"/>
        <v/>
      </c>
      <c r="D21" s="29" t="s">
        <v>177</v>
      </c>
      <c r="E21" s="29"/>
      <c r="F21" s="29"/>
      <c r="G21" s="29" t="s">
        <v>178</v>
      </c>
      <c r="H21" s="30"/>
    </row>
    <row r="22" spans="1:8">
      <c r="A22" s="2">
        <v>21</v>
      </c>
      <c r="B22" s="2"/>
      <c r="C22" s="2" t="str">
        <f t="shared" si="0"/>
        <v>村山市</v>
      </c>
      <c r="D22" s="2" t="s">
        <v>179</v>
      </c>
      <c r="E22" s="2"/>
      <c r="F22" s="2"/>
      <c r="G22" s="2" t="s">
        <v>180</v>
      </c>
      <c r="H22" s="2"/>
    </row>
    <row r="23" spans="1:8">
      <c r="A23" s="2">
        <v>22</v>
      </c>
      <c r="B23" s="2"/>
      <c r="C23" s="22" t="str">
        <f t="shared" si="0"/>
        <v>新庄市</v>
      </c>
      <c r="D23" s="22"/>
      <c r="E23" s="22"/>
      <c r="F23" s="22"/>
      <c r="G23" s="22" t="s">
        <v>181</v>
      </c>
      <c r="H23" s="31"/>
    </row>
    <row r="24" spans="1:8">
      <c r="A24" s="2">
        <v>23</v>
      </c>
      <c r="B24" s="2"/>
      <c r="C24" s="29" t="str">
        <f t="shared" si="0"/>
        <v/>
      </c>
      <c r="D24" s="29" t="s">
        <v>184</v>
      </c>
      <c r="E24" s="29"/>
      <c r="F24" s="29"/>
      <c r="G24" s="29" t="s">
        <v>183</v>
      </c>
      <c r="H24" s="30"/>
    </row>
    <row r="25" spans="1:8">
      <c r="A25" s="2">
        <v>24</v>
      </c>
      <c r="B25" s="2"/>
      <c r="C25" s="2" t="str">
        <f t="shared" si="0"/>
        <v>酒田市</v>
      </c>
      <c r="D25" s="2" t="s">
        <v>186</v>
      </c>
      <c r="E25" s="2"/>
      <c r="F25" s="2"/>
      <c r="G25" s="2" t="s">
        <v>185</v>
      </c>
      <c r="H25" s="2"/>
    </row>
    <row r="26" spans="1:8">
      <c r="A26" s="2">
        <v>25</v>
      </c>
      <c r="B26" s="2"/>
      <c r="C26" s="2" t="str">
        <f t="shared" si="0"/>
        <v>羽越本線　仁賀保駅</v>
      </c>
      <c r="D26" s="2" t="s">
        <v>188</v>
      </c>
      <c r="E26" s="2"/>
      <c r="F26" s="2"/>
      <c r="G26" s="2" t="s">
        <v>189</v>
      </c>
      <c r="H26" s="2"/>
    </row>
    <row r="27" spans="1:8">
      <c r="A27" s="2">
        <v>26</v>
      </c>
      <c r="B27" s="2"/>
      <c r="C27" s="22" t="str">
        <f t="shared" si="0"/>
        <v>湯沢IC</v>
      </c>
      <c r="D27" s="22"/>
      <c r="E27" s="22"/>
      <c r="F27" s="22" t="s">
        <v>245</v>
      </c>
      <c r="G27" s="22" t="s">
        <v>191</v>
      </c>
      <c r="H27" s="31" t="s">
        <v>192</v>
      </c>
    </row>
    <row r="28" spans="1:8">
      <c r="A28" s="2">
        <v>27</v>
      </c>
      <c r="B28" s="2"/>
      <c r="C28" s="25" t="str">
        <f t="shared" si="0"/>
        <v/>
      </c>
      <c r="D28" s="25"/>
      <c r="E28" s="25"/>
      <c r="F28" s="25" t="s">
        <v>246</v>
      </c>
      <c r="G28" s="25" t="s">
        <v>193</v>
      </c>
      <c r="H28" s="28" t="s">
        <v>194</v>
      </c>
    </row>
    <row r="29" spans="1:8">
      <c r="A29" s="2">
        <v>28</v>
      </c>
      <c r="B29" s="2"/>
      <c r="C29" s="29" t="str">
        <f t="shared" si="0"/>
        <v/>
      </c>
      <c r="D29" s="29" t="s">
        <v>190</v>
      </c>
      <c r="E29" s="29"/>
      <c r="F29" s="29" t="s">
        <v>247</v>
      </c>
      <c r="G29" s="29" t="s">
        <v>195</v>
      </c>
      <c r="H29" s="30" t="s">
        <v>196</v>
      </c>
    </row>
    <row r="30" spans="1:8">
      <c r="A30" s="2">
        <v>29</v>
      </c>
      <c r="B30" s="2"/>
      <c r="C30" s="22" t="str">
        <f t="shared" si="0"/>
        <v>東和IC</v>
      </c>
      <c r="D30" s="22"/>
      <c r="E30" s="22"/>
      <c r="F30" s="22"/>
      <c r="G30" s="22" t="s">
        <v>198</v>
      </c>
      <c r="H30" s="31"/>
    </row>
    <row r="31" spans="1:8">
      <c r="A31" s="2">
        <v>30</v>
      </c>
      <c r="B31" s="2"/>
      <c r="C31" s="29" t="str">
        <f t="shared" si="0"/>
        <v/>
      </c>
      <c r="D31" s="29" t="s">
        <v>197</v>
      </c>
      <c r="E31" s="29"/>
      <c r="F31" s="29"/>
      <c r="G31" s="29" t="s">
        <v>199</v>
      </c>
      <c r="H31" s="30"/>
    </row>
    <row r="32" spans="1:8">
      <c r="A32" s="2">
        <v>31</v>
      </c>
      <c r="B32" s="2"/>
      <c r="C32" s="2" t="str">
        <f t="shared" si="0"/>
        <v>陸前高田市</v>
      </c>
      <c r="D32" s="2" t="s">
        <v>200</v>
      </c>
      <c r="E32" s="2"/>
      <c r="F32" s="2"/>
      <c r="G32" s="2" t="s">
        <v>200</v>
      </c>
      <c r="H32" s="2"/>
    </row>
    <row r="33" spans="1:8">
      <c r="A33" s="2">
        <v>32</v>
      </c>
      <c r="B33" s="2"/>
      <c r="C33" s="2" t="str">
        <f t="shared" si="0"/>
        <v>気仙沼</v>
      </c>
      <c r="D33" s="2" t="s">
        <v>201</v>
      </c>
      <c r="E33" s="2"/>
      <c r="F33" s="2"/>
      <c r="G33" s="2" t="s">
        <v>202</v>
      </c>
      <c r="H33" s="2"/>
    </row>
    <row r="34" spans="1:8">
      <c r="A34" s="2">
        <v>33</v>
      </c>
      <c r="B34" s="2"/>
      <c r="C34" s="2" t="str">
        <f t="shared" si="0"/>
        <v>一関市</v>
      </c>
      <c r="D34" s="2" t="s">
        <v>203</v>
      </c>
      <c r="E34" s="2"/>
      <c r="F34" s="2"/>
      <c r="G34" s="2" t="s">
        <v>204</v>
      </c>
      <c r="H34" s="2"/>
    </row>
    <row r="35" spans="1:8">
      <c r="A35" s="2">
        <v>34</v>
      </c>
      <c r="B35" s="2"/>
      <c r="C35" s="22" t="str">
        <f t="shared" si="0"/>
        <v>東北本線 有壁駅</v>
      </c>
      <c r="D35" s="22"/>
      <c r="E35" s="22"/>
      <c r="F35" s="22" t="s">
        <v>6</v>
      </c>
      <c r="G35" s="22" t="s">
        <v>206</v>
      </c>
      <c r="H35" s="31"/>
    </row>
    <row r="36" spans="1:8">
      <c r="A36" s="2">
        <v>35</v>
      </c>
      <c r="B36" s="2"/>
      <c r="C36" s="25" t="str">
        <f t="shared" si="0"/>
        <v/>
      </c>
      <c r="D36" s="25"/>
      <c r="E36" s="25"/>
      <c r="F36" s="25"/>
      <c r="G36" s="25" t="s">
        <v>207</v>
      </c>
      <c r="H36" s="28"/>
    </row>
    <row r="37" spans="1:8">
      <c r="A37" s="2">
        <v>36</v>
      </c>
      <c r="B37" s="2"/>
      <c r="C37" s="29" t="str">
        <f t="shared" si="0"/>
        <v/>
      </c>
      <c r="D37" s="29" t="s">
        <v>205</v>
      </c>
      <c r="E37" s="29"/>
      <c r="F37" s="29"/>
      <c r="G37" s="29" t="s">
        <v>208</v>
      </c>
      <c r="H37" s="30"/>
    </row>
    <row r="38" spans="1:8">
      <c r="A38" s="2">
        <v>37</v>
      </c>
      <c r="B38" s="2"/>
      <c r="C38" s="22" t="str">
        <f t="shared" si="0"/>
        <v>盛岡市</v>
      </c>
      <c r="D38" s="22"/>
      <c r="E38" s="22"/>
      <c r="F38" s="22"/>
      <c r="G38" s="22" t="s">
        <v>248</v>
      </c>
      <c r="H38" s="31"/>
    </row>
    <row r="39" spans="1:8">
      <c r="A39" s="2">
        <v>38</v>
      </c>
      <c r="B39" s="2"/>
      <c r="C39" s="29" t="str">
        <f t="shared" si="0"/>
        <v/>
      </c>
      <c r="D39" s="29" t="s">
        <v>250</v>
      </c>
      <c r="E39" s="29"/>
      <c r="F39" s="29"/>
      <c r="G39" s="29" t="s">
        <v>249</v>
      </c>
      <c r="H39" s="30"/>
    </row>
    <row r="40" spans="1:8">
      <c r="A40" s="2">
        <v>39</v>
      </c>
      <c r="B40" s="2"/>
      <c r="C40" s="22" t="str">
        <f t="shared" si="0"/>
        <v>仙北市</v>
      </c>
      <c r="D40" s="22"/>
      <c r="E40" s="22"/>
      <c r="F40" s="22" t="s">
        <v>246</v>
      </c>
      <c r="G40" s="22" t="s">
        <v>252</v>
      </c>
      <c r="H40" s="31"/>
    </row>
    <row r="41" spans="1:8">
      <c r="A41" s="2">
        <v>40</v>
      </c>
      <c r="B41" s="2"/>
      <c r="C41" s="25" t="str">
        <f t="shared" si="0"/>
        <v/>
      </c>
      <c r="D41" s="25"/>
      <c r="E41" s="25"/>
      <c r="F41" s="25"/>
      <c r="G41" s="25" t="s">
        <v>253</v>
      </c>
      <c r="H41" s="28"/>
    </row>
    <row r="42" spans="1:8">
      <c r="A42" s="2">
        <v>41</v>
      </c>
      <c r="B42" s="2"/>
      <c r="C42" s="25" t="str">
        <f t="shared" si="0"/>
        <v/>
      </c>
      <c r="D42" s="25"/>
      <c r="E42" s="25"/>
      <c r="F42" s="25"/>
      <c r="G42" s="25" t="s">
        <v>254</v>
      </c>
      <c r="H42" s="28"/>
    </row>
    <row r="43" spans="1:8">
      <c r="A43" s="2">
        <v>42</v>
      </c>
      <c r="B43" s="2"/>
      <c r="C43" s="25" t="str">
        <f t="shared" si="0"/>
        <v/>
      </c>
      <c r="D43" s="25"/>
      <c r="E43" s="25"/>
      <c r="F43" s="25"/>
      <c r="G43" s="25" t="s">
        <v>255</v>
      </c>
      <c r="H43" s="28"/>
    </row>
    <row r="44" spans="1:8">
      <c r="A44" s="2">
        <v>43</v>
      </c>
      <c r="B44" s="2"/>
      <c r="C44" s="25" t="str">
        <f t="shared" si="0"/>
        <v/>
      </c>
      <c r="D44" s="25"/>
      <c r="E44" s="25"/>
      <c r="F44" s="25"/>
      <c r="G44" s="25" t="s">
        <v>256</v>
      </c>
      <c r="H44" s="28"/>
    </row>
    <row r="45" spans="1:8">
      <c r="A45" s="2">
        <v>44</v>
      </c>
      <c r="B45" s="2"/>
      <c r="C45" s="29" t="str">
        <f t="shared" si="0"/>
        <v/>
      </c>
      <c r="D45" s="29" t="s">
        <v>251</v>
      </c>
      <c r="E45" s="29"/>
      <c r="F45" s="29"/>
      <c r="G45" s="29" t="s">
        <v>257</v>
      </c>
      <c r="H45" s="30"/>
    </row>
    <row r="46" spans="1:8">
      <c r="A46" s="2">
        <v>45</v>
      </c>
      <c r="B46" s="2"/>
      <c r="C46" s="22" t="str">
        <f t="shared" si="0"/>
        <v>秋田自動車道 能代南IC</v>
      </c>
      <c r="D46" s="22"/>
      <c r="E46" s="22"/>
      <c r="F46" s="22"/>
      <c r="G46" s="22" t="s">
        <v>260</v>
      </c>
      <c r="H46" s="22"/>
    </row>
    <row r="47" spans="1:8">
      <c r="A47" s="2">
        <v>46</v>
      </c>
      <c r="B47" s="2"/>
      <c r="C47" s="29" t="str">
        <f t="shared" si="0"/>
        <v/>
      </c>
      <c r="D47" s="29" t="s">
        <v>262</v>
      </c>
      <c r="E47" s="29"/>
      <c r="F47" s="29"/>
      <c r="G47" s="29" t="s">
        <v>261</v>
      </c>
      <c r="H47" s="29"/>
    </row>
    <row r="48" spans="1:8">
      <c r="A48" s="2">
        <v>47</v>
      </c>
      <c r="B48" s="2"/>
      <c r="C48" s="22" t="str">
        <f t="shared" si="0"/>
        <v>花輪線 十和田南駅</v>
      </c>
      <c r="D48" s="22"/>
      <c r="E48" s="22"/>
      <c r="F48" s="22"/>
      <c r="G48" s="22" t="s">
        <v>265</v>
      </c>
      <c r="H48" s="22"/>
    </row>
    <row r="49" spans="1:8">
      <c r="A49" s="2">
        <v>48</v>
      </c>
      <c r="B49" s="2"/>
      <c r="C49" s="29" t="str">
        <f t="shared" si="0"/>
        <v/>
      </c>
      <c r="D49" s="29" t="s">
        <v>264</v>
      </c>
      <c r="E49" s="29"/>
      <c r="F49" s="29"/>
      <c r="G49" s="29" t="s">
        <v>266</v>
      </c>
      <c r="H49" s="29"/>
    </row>
    <row r="50" spans="1:8">
      <c r="A50" s="2">
        <v>49</v>
      </c>
      <c r="B50" s="2"/>
      <c r="C50" s="22" t="str">
        <f t="shared" si="0"/>
        <v>五能線 弘前駅</v>
      </c>
      <c r="D50" s="22"/>
      <c r="E50" s="22"/>
      <c r="F50" s="22"/>
      <c r="G50" s="22" t="s">
        <v>267</v>
      </c>
      <c r="H50" s="22"/>
    </row>
    <row r="51" spans="1:8">
      <c r="A51" s="2">
        <v>50</v>
      </c>
      <c r="B51" s="2"/>
      <c r="C51" s="29" t="str">
        <f t="shared" si="0"/>
        <v/>
      </c>
      <c r="D51" s="29" t="s">
        <v>263</v>
      </c>
      <c r="E51" s="29"/>
      <c r="F51" s="29"/>
      <c r="G51" s="29" t="s">
        <v>258</v>
      </c>
      <c r="H51" s="29"/>
    </row>
    <row r="52" spans="1:8">
      <c r="A52" s="2">
        <v>51</v>
      </c>
      <c r="B52" s="2"/>
      <c r="C52" s="22" t="str">
        <f t="shared" si="0"/>
        <v>五能線 木造駅</v>
      </c>
      <c r="D52" s="22"/>
      <c r="E52" s="22"/>
      <c r="F52" s="22"/>
      <c r="G52" s="22" t="s">
        <v>269</v>
      </c>
      <c r="H52" s="22"/>
    </row>
    <row r="53" spans="1:8">
      <c r="A53" s="2">
        <v>52</v>
      </c>
      <c r="B53" s="2"/>
      <c r="C53" s="25" t="str">
        <f t="shared" si="0"/>
        <v/>
      </c>
      <c r="D53" s="25"/>
      <c r="E53" s="25"/>
      <c r="F53" s="25"/>
      <c r="G53" s="25" t="s">
        <v>270</v>
      </c>
      <c r="H53" s="25"/>
    </row>
    <row r="54" spans="1:8">
      <c r="A54" s="2">
        <v>53</v>
      </c>
      <c r="B54" s="2"/>
      <c r="C54" s="25" t="str">
        <f t="shared" si="0"/>
        <v/>
      </c>
      <c r="D54" s="25"/>
      <c r="E54" s="25"/>
      <c r="F54" s="25"/>
      <c r="G54" s="25" t="s">
        <v>271</v>
      </c>
      <c r="H54" s="25"/>
    </row>
    <row r="55" spans="1:8">
      <c r="A55" s="2">
        <v>54</v>
      </c>
      <c r="B55" s="2"/>
      <c r="C55" s="25" t="str">
        <f t="shared" si="0"/>
        <v/>
      </c>
      <c r="D55" s="25"/>
      <c r="E55" s="25"/>
      <c r="F55" s="25"/>
      <c r="G55" s="25" t="s">
        <v>272</v>
      </c>
      <c r="H55" s="25"/>
    </row>
    <row r="56" spans="1:8">
      <c r="A56" s="2">
        <v>55</v>
      </c>
      <c r="B56" s="2"/>
      <c r="C56" s="29" t="str">
        <f t="shared" si="0"/>
        <v/>
      </c>
      <c r="D56" s="29" t="s">
        <v>268</v>
      </c>
      <c r="E56" s="29"/>
      <c r="F56" s="29"/>
      <c r="G56" s="29" t="s">
        <v>273</v>
      </c>
      <c r="H56" s="29"/>
    </row>
    <row r="57" spans="1:8">
      <c r="A57" s="2">
        <v>56</v>
      </c>
      <c r="B57" s="2"/>
      <c r="C57" s="22" t="str">
        <f t="shared" si="0"/>
        <v>はまなすベイライン・大湊線 近川駅</v>
      </c>
      <c r="D57" s="22"/>
      <c r="E57" s="22"/>
      <c r="F57" s="22"/>
      <c r="G57" s="22" t="s">
        <v>275</v>
      </c>
      <c r="H57" s="22"/>
    </row>
    <row r="58" spans="1:8">
      <c r="A58" s="2">
        <v>57</v>
      </c>
      <c r="B58" s="2"/>
      <c r="C58" s="29" t="str">
        <f t="shared" si="0"/>
        <v/>
      </c>
      <c r="D58" s="29" t="s">
        <v>274</v>
      </c>
      <c r="E58" s="29"/>
      <c r="F58" s="29"/>
      <c r="G58" s="29" t="s">
        <v>276</v>
      </c>
      <c r="H58" s="29"/>
    </row>
    <row r="59" spans="1:8">
      <c r="A59" s="2">
        <v>58</v>
      </c>
      <c r="B59" s="2"/>
      <c r="C59" s="2" t="str">
        <f t="shared" si="0"/>
        <v>八戸市</v>
      </c>
      <c r="D59" s="2" t="s">
        <v>279</v>
      </c>
      <c r="E59" s="2"/>
      <c r="F59" s="2"/>
      <c r="G59" s="2" t="s">
        <v>277</v>
      </c>
      <c r="H59" s="2"/>
    </row>
    <row r="60" spans="1:8">
      <c r="A60" s="2">
        <v>59</v>
      </c>
      <c r="B60" s="2"/>
      <c r="C60" s="22" t="str">
        <f t="shared" si="0"/>
        <v>青い森鉄道 三戸駅</v>
      </c>
      <c r="D60" s="22"/>
      <c r="E60" s="22"/>
      <c r="F60" s="22" t="s">
        <v>280</v>
      </c>
      <c r="G60" s="22" t="s">
        <v>278</v>
      </c>
      <c r="H60" s="22"/>
    </row>
    <row r="61" spans="1:8">
      <c r="A61" s="2">
        <v>60</v>
      </c>
      <c r="B61" s="2"/>
      <c r="C61" s="25" t="str">
        <f t="shared" si="0"/>
        <v/>
      </c>
      <c r="D61" s="25"/>
      <c r="E61" s="25"/>
      <c r="F61" s="25"/>
      <c r="G61" s="25" t="s">
        <v>283</v>
      </c>
      <c r="H61" s="25"/>
    </row>
    <row r="62" spans="1:8">
      <c r="A62" s="2">
        <v>61</v>
      </c>
      <c r="B62" s="2"/>
      <c r="C62" s="29" t="str">
        <f t="shared" si="0"/>
        <v/>
      </c>
      <c r="D62" s="29" t="s">
        <v>281</v>
      </c>
      <c r="E62" s="29"/>
      <c r="F62" s="29" t="s">
        <v>282</v>
      </c>
      <c r="G62" s="29" t="s">
        <v>285</v>
      </c>
      <c r="H62" s="29"/>
    </row>
    <row r="63" spans="1:8">
      <c r="A63" s="2">
        <v>62</v>
      </c>
      <c r="B63" s="2"/>
      <c r="C63" s="2" t="str">
        <f t="shared" si="0"/>
        <v>岩泉線 岩泉駅</v>
      </c>
      <c r="D63" s="2" t="s">
        <v>208</v>
      </c>
      <c r="E63" s="2"/>
      <c r="F63" s="2"/>
      <c r="G63" s="2" t="s">
        <v>286</v>
      </c>
      <c r="H63" s="2"/>
    </row>
    <row r="64" spans="1:8">
      <c r="A64" s="2">
        <v>63</v>
      </c>
      <c r="B64" s="2" t="s">
        <v>308</v>
      </c>
      <c r="C64" s="22" t="str">
        <f t="shared" si="0"/>
        <v>盛岡</v>
      </c>
      <c r="D64" s="22"/>
      <c r="E64" s="22"/>
      <c r="F64" s="22" t="s">
        <v>287</v>
      </c>
      <c r="G64" s="22" t="s">
        <v>42</v>
      </c>
      <c r="H64" s="22" t="s">
        <v>289</v>
      </c>
    </row>
    <row r="65" spans="1:8">
      <c r="A65" s="2">
        <v>64</v>
      </c>
      <c r="B65" s="2"/>
      <c r="C65" s="25" t="str">
        <f t="shared" si="0"/>
        <v/>
      </c>
      <c r="D65" s="25"/>
      <c r="E65" s="25"/>
      <c r="F65" s="25"/>
      <c r="G65" s="25" t="s">
        <v>43</v>
      </c>
      <c r="H65" s="25" t="s">
        <v>290</v>
      </c>
    </row>
    <row r="66" spans="1:8">
      <c r="A66" s="2">
        <v>65</v>
      </c>
      <c r="B66" s="2"/>
      <c r="C66" s="25" t="str">
        <f t="shared" si="0"/>
        <v/>
      </c>
      <c r="D66" s="25"/>
      <c r="E66" s="25"/>
      <c r="F66" s="25"/>
      <c r="G66" s="25" t="s">
        <v>44</v>
      </c>
      <c r="H66" s="25" t="s">
        <v>291</v>
      </c>
    </row>
    <row r="67" spans="1:8">
      <c r="A67" s="2">
        <v>66</v>
      </c>
      <c r="B67" s="2"/>
      <c r="C67" s="29" t="str">
        <f>IF($D66&lt;&gt;"",$D66,"")</f>
        <v/>
      </c>
      <c r="D67" s="29" t="s">
        <v>1588</v>
      </c>
      <c r="E67" s="29"/>
      <c r="F67" s="29"/>
      <c r="G67" s="29" t="s">
        <v>288</v>
      </c>
      <c r="H67" s="29" t="s">
        <v>292</v>
      </c>
    </row>
    <row r="71" spans="1:8">
      <c r="B71" t="s">
        <v>298</v>
      </c>
      <c r="C71" t="s">
        <v>299</v>
      </c>
      <c r="E71" t="s">
        <v>309</v>
      </c>
    </row>
    <row r="72" spans="1:8">
      <c r="C72" t="s">
        <v>300</v>
      </c>
      <c r="E72" t="s">
        <v>310</v>
      </c>
    </row>
    <row r="73" spans="1:8">
      <c r="C73" t="s">
        <v>301</v>
      </c>
      <c r="E73" t="s">
        <v>311</v>
      </c>
    </row>
    <row r="74" spans="1:8">
      <c r="E74" t="s">
        <v>312</v>
      </c>
    </row>
    <row r="75" spans="1:8">
      <c r="B75" t="s">
        <v>302</v>
      </c>
      <c r="C75" t="s">
        <v>303</v>
      </c>
      <c r="D75" t="s">
        <v>307</v>
      </c>
      <c r="E75" t="s">
        <v>313</v>
      </c>
    </row>
    <row r="76" spans="1:8">
      <c r="E76" t="s">
        <v>314</v>
      </c>
    </row>
    <row r="77" spans="1:8">
      <c r="E77" t="s">
        <v>315</v>
      </c>
    </row>
    <row r="78" spans="1:8">
      <c r="E78" t="s">
        <v>316</v>
      </c>
    </row>
    <row r="79" spans="1:8">
      <c r="B79" t="s">
        <v>304</v>
      </c>
      <c r="C79" t="s">
        <v>306</v>
      </c>
      <c r="D79">
        <f>1700/30*122</f>
        <v>6913.333333333333</v>
      </c>
    </row>
    <row r="80" spans="1:8">
      <c r="C80" t="s">
        <v>305</v>
      </c>
    </row>
    <row r="84" spans="2:2">
      <c r="B84" t="s">
        <v>317</v>
      </c>
    </row>
    <row r="85" spans="2:2">
      <c r="B85" s="32" t="s">
        <v>319</v>
      </c>
    </row>
    <row r="87" spans="2:2">
      <c r="B87" t="s">
        <v>318</v>
      </c>
    </row>
    <row r="88" spans="2:2">
      <c r="B88" s="32" t="s">
        <v>320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4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43"/>
  <sheetViews>
    <sheetView view="pageBreakPreview" zoomScale="85" zoomScaleNormal="85" workbookViewId="0">
      <selection activeCell="F27" sqref="F27"/>
    </sheetView>
  </sheetViews>
  <sheetFormatPr defaultRowHeight="13.5"/>
  <cols>
    <col min="2" max="3" width="12.875" bestFit="1" customWidth="1"/>
    <col min="4" max="4" width="19.25" bestFit="1" customWidth="1"/>
    <col min="5" max="5" width="40.625" bestFit="1" customWidth="1"/>
    <col min="6" max="6" width="10" bestFit="1" customWidth="1"/>
    <col min="7" max="7" width="24.25" bestFit="1" customWidth="1"/>
  </cols>
  <sheetData>
    <row r="1" spans="1:7">
      <c r="A1" s="1" t="s">
        <v>62</v>
      </c>
      <c r="B1" s="1" t="s">
        <v>53</v>
      </c>
      <c r="C1" s="1" t="s">
        <v>1592</v>
      </c>
      <c r="D1" s="1" t="s">
        <v>54</v>
      </c>
      <c r="E1" s="1" t="s">
        <v>1514</v>
      </c>
      <c r="F1" s="1" t="s">
        <v>55</v>
      </c>
      <c r="G1" s="1" t="s">
        <v>56</v>
      </c>
    </row>
    <row r="2" spans="1:7">
      <c r="A2" s="2">
        <v>1</v>
      </c>
      <c r="B2" s="2" t="s">
        <v>1640</v>
      </c>
      <c r="C2" s="2" t="str">
        <f>B3</f>
        <v>練馬IC</v>
      </c>
      <c r="D2" s="2" t="s">
        <v>1641</v>
      </c>
      <c r="E2" s="2"/>
      <c r="F2" s="4"/>
      <c r="G2" s="4"/>
    </row>
    <row r="3" spans="1:7">
      <c r="A3" s="2">
        <v>2</v>
      </c>
      <c r="B3" s="2" t="s">
        <v>1648</v>
      </c>
      <c r="C3" s="2" t="str">
        <f>B4</f>
        <v>渋川伊香保IC</v>
      </c>
      <c r="D3" s="3" t="s">
        <v>1642</v>
      </c>
      <c r="E3" s="3"/>
      <c r="F3" s="4" t="s">
        <v>18</v>
      </c>
      <c r="G3" s="4"/>
    </row>
    <row r="4" spans="1:7">
      <c r="A4" s="2">
        <v>3</v>
      </c>
      <c r="B4" s="2" t="s">
        <v>1646</v>
      </c>
      <c r="C4" s="2" t="str">
        <f>B5</f>
        <v>小野上</v>
      </c>
      <c r="D4" s="2" t="s">
        <v>1649</v>
      </c>
      <c r="E4" s="2"/>
      <c r="F4" s="2" t="s">
        <v>1645</v>
      </c>
      <c r="G4" s="4"/>
    </row>
    <row r="5" spans="1:7">
      <c r="A5" s="2">
        <v>4</v>
      </c>
      <c r="B5" s="2" t="s">
        <v>1644</v>
      </c>
      <c r="C5" s="2" t="str">
        <f>B6</f>
        <v>赤城IC</v>
      </c>
      <c r="D5" s="2" t="s">
        <v>1649</v>
      </c>
      <c r="E5" s="2"/>
      <c r="F5" s="2"/>
      <c r="G5" s="4"/>
    </row>
    <row r="6" spans="1:7">
      <c r="A6" s="2">
        <v>5</v>
      </c>
      <c r="B6" s="11" t="s">
        <v>1650</v>
      </c>
      <c r="C6" s="11" t="str">
        <f>B10</f>
        <v>長岡JCT</v>
      </c>
      <c r="D6" s="12" t="s">
        <v>1642</v>
      </c>
      <c r="E6" s="11" t="s">
        <v>1655</v>
      </c>
      <c r="F6" s="13" t="s">
        <v>19</v>
      </c>
      <c r="G6" s="13"/>
    </row>
    <row r="7" spans="1:7">
      <c r="A7" s="2">
        <v>6</v>
      </c>
      <c r="B7" s="14"/>
      <c r="C7" s="14"/>
      <c r="D7" s="15"/>
      <c r="E7" s="14"/>
      <c r="F7" s="16" t="s">
        <v>20</v>
      </c>
      <c r="G7" s="16"/>
    </row>
    <row r="8" spans="1:7">
      <c r="A8" s="2">
        <v>7</v>
      </c>
      <c r="B8" s="14"/>
      <c r="C8" s="14"/>
      <c r="D8" s="15"/>
      <c r="E8" s="14"/>
      <c r="F8" s="16" t="s">
        <v>21</v>
      </c>
      <c r="G8" s="16" t="s">
        <v>50</v>
      </c>
    </row>
    <row r="9" spans="1:7">
      <c r="A9" s="2">
        <v>8</v>
      </c>
      <c r="B9" s="17"/>
      <c r="C9" s="17"/>
      <c r="D9" s="18"/>
      <c r="E9" s="17"/>
      <c r="F9" s="19" t="s">
        <v>22</v>
      </c>
      <c r="G9" s="19"/>
    </row>
    <row r="10" spans="1:7">
      <c r="A10" s="2">
        <v>9</v>
      </c>
      <c r="B10" s="11" t="s">
        <v>1647</v>
      </c>
      <c r="C10" s="11" t="str">
        <f>B12</f>
        <v>糸魚川IC</v>
      </c>
      <c r="D10" s="11" t="s">
        <v>1653</v>
      </c>
      <c r="E10" s="11" t="s">
        <v>1535</v>
      </c>
      <c r="F10" s="13" t="s">
        <v>23</v>
      </c>
      <c r="G10" s="13"/>
    </row>
    <row r="11" spans="1:7">
      <c r="A11" s="2">
        <v>10</v>
      </c>
      <c r="B11" s="17"/>
      <c r="C11" s="17"/>
      <c r="D11" s="17"/>
      <c r="E11" s="17"/>
      <c r="F11" s="19" t="s">
        <v>24</v>
      </c>
      <c r="G11" s="19"/>
    </row>
    <row r="12" spans="1:7">
      <c r="A12" s="2">
        <v>11</v>
      </c>
      <c r="B12" s="11" t="s">
        <v>1658</v>
      </c>
      <c r="C12" s="11" t="s">
        <v>1659</v>
      </c>
      <c r="D12" s="11" t="s">
        <v>1653</v>
      </c>
      <c r="E12" s="11"/>
      <c r="F12" s="13" t="s">
        <v>25</v>
      </c>
      <c r="G12" s="13" t="s">
        <v>51</v>
      </c>
    </row>
    <row r="13" spans="1:7">
      <c r="A13" s="2">
        <v>12</v>
      </c>
      <c r="B13" s="17"/>
      <c r="C13" s="17"/>
      <c r="D13" s="17"/>
      <c r="E13" s="17"/>
      <c r="F13" s="19" t="s">
        <v>26</v>
      </c>
      <c r="G13" s="19"/>
    </row>
    <row r="14" spans="1:7">
      <c r="A14" s="2">
        <v>13</v>
      </c>
      <c r="B14" s="11" t="s">
        <v>1659</v>
      </c>
      <c r="C14" s="11" t="str">
        <f>B16</f>
        <v>角田岬</v>
      </c>
      <c r="D14" s="11" t="s">
        <v>1643</v>
      </c>
      <c r="E14" s="11"/>
      <c r="F14" s="13" t="s">
        <v>27</v>
      </c>
      <c r="G14" s="13" t="s">
        <v>29</v>
      </c>
    </row>
    <row r="15" spans="1:7">
      <c r="A15" s="2">
        <v>14</v>
      </c>
      <c r="B15" s="17"/>
      <c r="C15" s="17"/>
      <c r="D15" s="17"/>
      <c r="E15" s="17"/>
      <c r="F15" s="19" t="s">
        <v>28</v>
      </c>
      <c r="G15" s="19" t="s">
        <v>58</v>
      </c>
    </row>
    <row r="16" spans="1:7">
      <c r="A16" s="2">
        <v>15</v>
      </c>
      <c r="B16" s="2" t="s">
        <v>1651</v>
      </c>
      <c r="C16" s="2" t="str">
        <f>B17</f>
        <v>新潟西IC</v>
      </c>
      <c r="D16" s="2" t="s">
        <v>1643</v>
      </c>
      <c r="E16" s="2"/>
      <c r="F16" s="4" t="s">
        <v>30</v>
      </c>
      <c r="G16" s="4"/>
    </row>
    <row r="17" spans="1:7">
      <c r="A17" s="2">
        <v>16</v>
      </c>
      <c r="B17" s="2" t="s">
        <v>1652</v>
      </c>
      <c r="C17" s="2" t="str">
        <f>B18</f>
        <v>新潟中央JCT</v>
      </c>
      <c r="D17" s="2" t="s">
        <v>1653</v>
      </c>
      <c r="E17" s="2" t="s">
        <v>1656</v>
      </c>
      <c r="G17" s="4"/>
    </row>
    <row r="18" spans="1:7" ht="27">
      <c r="A18" s="2">
        <v>17</v>
      </c>
      <c r="B18" s="11" t="s">
        <v>1654</v>
      </c>
      <c r="C18" s="11" t="str">
        <f>B21</f>
        <v>中条IC</v>
      </c>
      <c r="D18" s="11" t="s">
        <v>0</v>
      </c>
      <c r="E18" s="11" t="s">
        <v>1657</v>
      </c>
      <c r="F18" s="13" t="s">
        <v>31</v>
      </c>
      <c r="G18" s="20" t="s">
        <v>52</v>
      </c>
    </row>
    <row r="19" spans="1:7">
      <c r="A19" s="2">
        <v>18</v>
      </c>
      <c r="B19" s="14"/>
      <c r="C19" s="14"/>
      <c r="D19" s="14"/>
      <c r="E19" s="14"/>
      <c r="F19" s="16" t="s">
        <v>32</v>
      </c>
      <c r="G19" s="16" t="s">
        <v>57</v>
      </c>
    </row>
    <row r="20" spans="1:7">
      <c r="A20" s="2">
        <v>19</v>
      </c>
      <c r="B20" s="17"/>
      <c r="C20" s="17"/>
      <c r="D20" s="17"/>
      <c r="E20" s="17"/>
      <c r="F20" s="19" t="s">
        <v>33</v>
      </c>
      <c r="G20" s="19"/>
    </row>
    <row r="21" spans="1:7">
      <c r="A21" s="2">
        <v>20</v>
      </c>
      <c r="B21" s="2" t="s">
        <v>1660</v>
      </c>
      <c r="C21" s="2" t="str">
        <f>B22</f>
        <v>村上駅</v>
      </c>
      <c r="D21" s="2" t="s">
        <v>1643</v>
      </c>
      <c r="E21" s="2"/>
      <c r="F21" s="10" t="s">
        <v>34</v>
      </c>
      <c r="G21" s="4"/>
    </row>
    <row r="22" spans="1:7">
      <c r="A22" s="2">
        <v>21</v>
      </c>
      <c r="B22" s="2" t="s">
        <v>1661</v>
      </c>
      <c r="C22" s="2" t="str">
        <f>B23</f>
        <v>中条IC</v>
      </c>
      <c r="D22" s="2" t="s">
        <v>1643</v>
      </c>
      <c r="E22" s="2"/>
      <c r="F22" s="4"/>
      <c r="G22" s="4"/>
    </row>
    <row r="23" spans="1:7">
      <c r="A23" s="2">
        <v>22</v>
      </c>
      <c r="B23" s="2" t="s">
        <v>1660</v>
      </c>
      <c r="C23" s="2" t="str">
        <f>B24</f>
        <v>新潟中央JCT</v>
      </c>
      <c r="D23" s="2" t="s">
        <v>0</v>
      </c>
      <c r="E23" s="2"/>
      <c r="F23" s="4"/>
      <c r="G23" s="4"/>
    </row>
    <row r="24" spans="1:7">
      <c r="A24" s="2">
        <v>23</v>
      </c>
      <c r="B24" s="11" t="s">
        <v>1654</v>
      </c>
      <c r="C24" s="11" t="str">
        <f>B29</f>
        <v>郡山JCT</v>
      </c>
      <c r="D24" s="11" t="s">
        <v>2</v>
      </c>
      <c r="E24" s="11" t="s">
        <v>1</v>
      </c>
      <c r="F24" s="13" t="s">
        <v>31</v>
      </c>
      <c r="G24" s="13"/>
    </row>
    <row r="25" spans="1:7">
      <c r="A25" s="2">
        <v>24</v>
      </c>
      <c r="B25" s="14"/>
      <c r="C25" s="14"/>
      <c r="D25" s="14"/>
      <c r="E25" s="14"/>
      <c r="F25" s="16" t="s">
        <v>35</v>
      </c>
      <c r="G25" s="16" t="s">
        <v>59</v>
      </c>
    </row>
    <row r="26" spans="1:7">
      <c r="A26" s="2">
        <v>25</v>
      </c>
      <c r="B26" s="14"/>
      <c r="C26" s="14"/>
      <c r="D26" s="14"/>
      <c r="E26" s="14"/>
      <c r="F26" s="16" t="s">
        <v>36</v>
      </c>
      <c r="G26" s="16" t="s">
        <v>60</v>
      </c>
    </row>
    <row r="27" spans="1:7">
      <c r="A27" s="2">
        <v>26</v>
      </c>
      <c r="B27" s="14"/>
      <c r="C27" s="14"/>
      <c r="D27" s="14"/>
      <c r="E27" s="14"/>
      <c r="F27" s="16" t="s">
        <v>37</v>
      </c>
      <c r="G27" s="16" t="s">
        <v>61</v>
      </c>
    </row>
    <row r="28" spans="1:7">
      <c r="A28" s="2">
        <v>27</v>
      </c>
      <c r="B28" s="17"/>
      <c r="C28" s="17"/>
      <c r="D28" s="17"/>
      <c r="E28" s="17"/>
      <c r="F28" s="19" t="s">
        <v>38</v>
      </c>
      <c r="G28" s="19"/>
    </row>
    <row r="29" spans="1:7">
      <c r="A29" s="2">
        <v>28</v>
      </c>
      <c r="B29" s="11" t="s">
        <v>3</v>
      </c>
      <c r="C29" s="11" t="str">
        <f>B31</f>
        <v>国見IC</v>
      </c>
      <c r="D29" s="11" t="s">
        <v>6</v>
      </c>
      <c r="E29" s="11" t="s">
        <v>4</v>
      </c>
      <c r="F29" s="13" t="s">
        <v>39</v>
      </c>
      <c r="G29" s="13"/>
    </row>
    <row r="30" spans="1:7">
      <c r="A30" s="2">
        <v>29</v>
      </c>
      <c r="B30" s="17"/>
      <c r="C30" s="17"/>
      <c r="D30" s="17"/>
      <c r="E30" s="17"/>
      <c r="F30" s="19" t="s">
        <v>40</v>
      </c>
      <c r="G30" s="19"/>
    </row>
    <row r="31" spans="1:7">
      <c r="A31" s="2">
        <v>30</v>
      </c>
      <c r="B31" s="11" t="s">
        <v>5</v>
      </c>
      <c r="C31" s="11" t="str">
        <f>B33</f>
        <v>相馬市</v>
      </c>
      <c r="D31" s="11" t="s">
        <v>10</v>
      </c>
      <c r="E31" s="11"/>
      <c r="F31" s="13" t="s">
        <v>41</v>
      </c>
      <c r="G31" s="13"/>
    </row>
    <row r="32" spans="1:7">
      <c r="A32" s="2">
        <v>31</v>
      </c>
      <c r="B32" s="17"/>
      <c r="C32" s="17"/>
      <c r="D32" s="17"/>
      <c r="E32" s="17"/>
      <c r="F32" s="21" t="s">
        <v>42</v>
      </c>
      <c r="G32" s="19"/>
    </row>
    <row r="33" spans="1:7">
      <c r="A33" s="2">
        <v>32</v>
      </c>
      <c r="B33" s="11" t="s">
        <v>7</v>
      </c>
      <c r="C33" s="11" t="str">
        <f>B37</f>
        <v>常磐富岡IC</v>
      </c>
      <c r="D33" s="11" t="s">
        <v>9</v>
      </c>
      <c r="E33" s="11"/>
      <c r="F33" s="13" t="s">
        <v>43</v>
      </c>
      <c r="G33" s="13"/>
    </row>
    <row r="34" spans="1:7">
      <c r="A34" s="2">
        <v>33</v>
      </c>
      <c r="B34" s="14"/>
      <c r="C34" s="14"/>
      <c r="D34" s="14"/>
      <c r="E34" s="14"/>
      <c r="F34" s="16" t="s">
        <v>44</v>
      </c>
      <c r="G34" s="16"/>
    </row>
    <row r="35" spans="1:7">
      <c r="A35" s="2">
        <v>34</v>
      </c>
      <c r="B35" s="14"/>
      <c r="C35" s="14"/>
      <c r="D35" s="14"/>
      <c r="E35" s="14"/>
      <c r="F35" s="16" t="s">
        <v>45</v>
      </c>
      <c r="G35" s="16"/>
    </row>
    <row r="36" spans="1:7">
      <c r="A36" s="2">
        <v>35</v>
      </c>
      <c r="B36" s="17"/>
      <c r="C36" s="17"/>
      <c r="D36" s="17"/>
      <c r="E36" s="17"/>
      <c r="F36" s="19"/>
      <c r="G36" s="19"/>
    </row>
    <row r="37" spans="1:7">
      <c r="A37" s="2">
        <v>36</v>
      </c>
      <c r="B37" s="2" t="s">
        <v>8</v>
      </c>
      <c r="C37" s="2" t="str">
        <f>B38</f>
        <v>いわきJCT</v>
      </c>
      <c r="D37" s="2" t="s">
        <v>12</v>
      </c>
      <c r="E37" s="2" t="s">
        <v>13</v>
      </c>
      <c r="F37" s="4"/>
      <c r="G37" s="4"/>
    </row>
    <row r="38" spans="1:7">
      <c r="A38" s="2">
        <v>37</v>
      </c>
      <c r="B38" s="2" t="s">
        <v>11</v>
      </c>
      <c r="C38" s="2" t="str">
        <f>B39</f>
        <v>郡山JCT</v>
      </c>
      <c r="D38" s="2" t="s">
        <v>2</v>
      </c>
      <c r="E38" s="2" t="s">
        <v>14</v>
      </c>
      <c r="F38" s="4" t="s">
        <v>46</v>
      </c>
      <c r="G38" s="4" t="s">
        <v>49</v>
      </c>
    </row>
    <row r="39" spans="1:7">
      <c r="A39" s="2">
        <v>38</v>
      </c>
      <c r="B39" s="11" t="s">
        <v>3</v>
      </c>
      <c r="C39" s="11" t="str">
        <f>B41</f>
        <v>川口JCT</v>
      </c>
      <c r="D39" s="11"/>
      <c r="E39" s="11" t="s">
        <v>15</v>
      </c>
      <c r="F39" s="13" t="s">
        <v>47</v>
      </c>
      <c r="G39" s="13"/>
    </row>
    <row r="40" spans="1:7">
      <c r="A40" s="2">
        <v>39</v>
      </c>
      <c r="B40" s="17"/>
      <c r="C40" s="17"/>
      <c r="D40" s="17"/>
      <c r="E40" s="17"/>
      <c r="F40" s="19" t="s">
        <v>48</v>
      </c>
      <c r="G40" s="19"/>
    </row>
    <row r="41" spans="1:7">
      <c r="A41" s="2">
        <v>40</v>
      </c>
      <c r="B41" s="2" t="s">
        <v>16</v>
      </c>
      <c r="C41" s="2" t="s">
        <v>1640</v>
      </c>
      <c r="D41" s="2"/>
      <c r="E41" s="2" t="s">
        <v>17</v>
      </c>
      <c r="F41" s="4"/>
      <c r="G41" s="4"/>
    </row>
    <row r="42" spans="1:7">
      <c r="B42" s="2"/>
      <c r="C42" s="2"/>
      <c r="D42" s="2"/>
      <c r="E42" s="2"/>
      <c r="F42" s="4"/>
      <c r="G42" s="4"/>
    </row>
    <row r="43" spans="1:7">
      <c r="B43" s="2"/>
      <c r="C43" s="2"/>
      <c r="D43" s="2"/>
      <c r="E43" s="2"/>
      <c r="F43" s="4"/>
      <c r="G43" s="2"/>
    </row>
  </sheetData>
  <phoneticPr fontId="3"/>
  <pageMargins left="0.78700000000000003" right="0.78700000000000003" top="0.98399999999999999" bottom="0.98399999999999999" header="0.51200000000000001" footer="0.51200000000000001"/>
  <pageSetup paperSize="9" scale="6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4"/>
  <dimension ref="A1:K32"/>
  <sheetViews>
    <sheetView zoomScale="85" workbookViewId="0">
      <selection activeCell="G24" sqref="G24"/>
    </sheetView>
  </sheetViews>
  <sheetFormatPr defaultRowHeight="13.5"/>
  <cols>
    <col min="1" max="1" width="13.5" style="8" bestFit="1" customWidth="1"/>
    <col min="2" max="2" width="10.75" style="8" bestFit="1" customWidth="1"/>
    <col min="3" max="3" width="13" style="8" bestFit="1" customWidth="1"/>
    <col min="4" max="4" width="18.25" style="8" bestFit="1" customWidth="1"/>
    <col min="5" max="5" width="16.25" style="8" bestFit="1" customWidth="1"/>
    <col min="7" max="7" width="16.25" customWidth="1"/>
    <col min="8" max="8" width="27.625" bestFit="1" customWidth="1"/>
  </cols>
  <sheetData>
    <row r="1" spans="1:11">
      <c r="A1" s="5" t="s">
        <v>1531</v>
      </c>
      <c r="B1" s="5" t="s">
        <v>1532</v>
      </c>
      <c r="C1" s="5" t="s">
        <v>1533</v>
      </c>
      <c r="D1" s="5" t="s">
        <v>1534</v>
      </c>
      <c r="E1" s="5" t="s">
        <v>1514</v>
      </c>
      <c r="G1" s="1" t="s">
        <v>1532</v>
      </c>
      <c r="H1" s="1"/>
      <c r="I1" s="1" t="s">
        <v>1592</v>
      </c>
      <c r="J1" s="1" t="s">
        <v>53</v>
      </c>
    </row>
    <row r="2" spans="1:11">
      <c r="A2" s="6"/>
      <c r="B2" s="6" t="s">
        <v>1588</v>
      </c>
      <c r="C2" s="6" t="s">
        <v>1589</v>
      </c>
      <c r="D2" s="6" t="s">
        <v>1529</v>
      </c>
      <c r="E2" s="6"/>
      <c r="G2" s="2" t="s">
        <v>1588</v>
      </c>
      <c r="H2" s="2" t="s">
        <v>1589</v>
      </c>
      <c r="I2" s="4"/>
      <c r="J2" s="4">
        <v>0.3923611111111111</v>
      </c>
    </row>
    <row r="3" spans="1:11" ht="27">
      <c r="A3" s="6"/>
      <c r="B3" s="6" t="s">
        <v>1590</v>
      </c>
      <c r="C3" s="6" t="s">
        <v>1589</v>
      </c>
      <c r="D3" s="7" t="s">
        <v>1593</v>
      </c>
      <c r="E3" s="6"/>
      <c r="G3" s="2" t="s">
        <v>1590</v>
      </c>
      <c r="H3" s="3" t="s">
        <v>1596</v>
      </c>
      <c r="I3" s="4">
        <v>0.40138888888888885</v>
      </c>
      <c r="J3" s="4">
        <v>0.40208333333333335</v>
      </c>
    </row>
    <row r="4" spans="1:11">
      <c r="A4" s="6" t="s">
        <v>1457</v>
      </c>
      <c r="B4" s="6" t="s">
        <v>1521</v>
      </c>
      <c r="C4" s="6" t="s">
        <v>1518</v>
      </c>
      <c r="D4" s="6" t="s">
        <v>1591</v>
      </c>
      <c r="E4" s="6"/>
      <c r="G4" s="2" t="s">
        <v>1521</v>
      </c>
      <c r="H4" s="2" t="s">
        <v>1595</v>
      </c>
      <c r="I4" s="4">
        <v>0.41666666666666669</v>
      </c>
      <c r="J4" s="4">
        <v>0.4201388888888889</v>
      </c>
    </row>
    <row r="5" spans="1:11">
      <c r="A5" s="6" t="s">
        <v>1510</v>
      </c>
      <c r="B5" s="6" t="s">
        <v>1522</v>
      </c>
      <c r="C5" s="6" t="s">
        <v>1518</v>
      </c>
      <c r="D5" s="6" t="s">
        <v>1530</v>
      </c>
      <c r="E5" s="6"/>
      <c r="G5" s="2" t="s">
        <v>1594</v>
      </c>
      <c r="H5" s="2" t="s">
        <v>1597</v>
      </c>
      <c r="I5" s="4">
        <v>0.4236111111111111</v>
      </c>
      <c r="J5" s="4">
        <v>0.42777777777777781</v>
      </c>
    </row>
    <row r="6" spans="1:11">
      <c r="A6" s="6" t="s">
        <v>1477</v>
      </c>
      <c r="B6" s="6" t="s">
        <v>1523</v>
      </c>
      <c r="C6" s="6" t="s">
        <v>1518</v>
      </c>
      <c r="D6" s="6" t="s">
        <v>1530</v>
      </c>
      <c r="E6" s="6"/>
      <c r="G6" s="2" t="s">
        <v>1528</v>
      </c>
      <c r="H6" s="2" t="s">
        <v>1598</v>
      </c>
      <c r="I6" s="4">
        <v>0.45833333333333331</v>
      </c>
      <c r="J6" s="4">
        <v>0.5229166666666667</v>
      </c>
    </row>
    <row r="7" spans="1:11">
      <c r="A7" s="6" t="s">
        <v>1479</v>
      </c>
      <c r="B7" s="6" t="s">
        <v>1524</v>
      </c>
      <c r="C7" s="6" t="s">
        <v>1518</v>
      </c>
      <c r="D7" s="6" t="s">
        <v>1530</v>
      </c>
      <c r="E7" s="6"/>
      <c r="G7" s="2" t="s">
        <v>1603</v>
      </c>
      <c r="H7" s="3" t="s">
        <v>1604</v>
      </c>
      <c r="I7" s="4">
        <v>0.47638888888888892</v>
      </c>
      <c r="J7" s="4">
        <v>0.48055555555555557</v>
      </c>
    </row>
    <row r="8" spans="1:11">
      <c r="A8" s="6" t="s">
        <v>1480</v>
      </c>
      <c r="B8" s="6" t="s">
        <v>1525</v>
      </c>
      <c r="C8" s="6" t="s">
        <v>1518</v>
      </c>
      <c r="D8" s="6" t="s">
        <v>1530</v>
      </c>
      <c r="E8" s="6"/>
      <c r="G8" s="2" t="s">
        <v>1605</v>
      </c>
      <c r="H8" s="2" t="s">
        <v>1606</v>
      </c>
      <c r="I8" s="4">
        <v>0.50347222222222221</v>
      </c>
      <c r="J8" s="4">
        <v>0.5083333333333333</v>
      </c>
    </row>
    <row r="9" spans="1:11">
      <c r="A9" s="6" t="s">
        <v>1483</v>
      </c>
      <c r="B9" s="6" t="s">
        <v>1526</v>
      </c>
      <c r="C9" s="6" t="s">
        <v>1518</v>
      </c>
      <c r="D9" s="6" t="s">
        <v>1530</v>
      </c>
      <c r="E9" s="6"/>
      <c r="G9" s="2" t="s">
        <v>1607</v>
      </c>
      <c r="H9" s="2" t="s">
        <v>1608</v>
      </c>
      <c r="I9" s="4">
        <v>0.5229166666666667</v>
      </c>
      <c r="J9" s="4">
        <v>0.52777777777777779</v>
      </c>
    </row>
    <row r="10" spans="1:11">
      <c r="A10" s="6" t="s">
        <v>1527</v>
      </c>
      <c r="B10" s="6" t="s">
        <v>1528</v>
      </c>
      <c r="C10" s="6" t="s">
        <v>1518</v>
      </c>
      <c r="D10" s="6" t="s">
        <v>1535</v>
      </c>
      <c r="E10" s="6"/>
      <c r="G10" s="2" t="s">
        <v>1609</v>
      </c>
      <c r="H10" s="3" t="s">
        <v>1610</v>
      </c>
      <c r="I10" s="4">
        <v>0.5444444444444444</v>
      </c>
      <c r="J10" s="4">
        <v>0.55138888888888882</v>
      </c>
    </row>
    <row r="11" spans="1:11">
      <c r="A11" s="6"/>
      <c r="B11" s="6" t="s">
        <v>1525</v>
      </c>
      <c r="C11" s="6" t="s">
        <v>1518</v>
      </c>
      <c r="D11" s="6" t="s">
        <v>1543</v>
      </c>
      <c r="E11" s="6"/>
      <c r="G11" s="2" t="s">
        <v>1611</v>
      </c>
      <c r="H11" s="2" t="s">
        <v>1612</v>
      </c>
      <c r="I11" s="4">
        <v>0.56319444444444444</v>
      </c>
      <c r="J11" s="4">
        <v>0.56944444444444442</v>
      </c>
    </row>
    <row r="12" spans="1:11">
      <c r="A12" s="6" t="s">
        <v>1536</v>
      </c>
      <c r="B12" s="6" t="s">
        <v>1537</v>
      </c>
      <c r="C12" s="6" t="s">
        <v>1519</v>
      </c>
      <c r="D12" s="6" t="s">
        <v>1530</v>
      </c>
      <c r="E12" s="6"/>
      <c r="G12" s="2" t="s">
        <v>1599</v>
      </c>
      <c r="H12" s="2" t="s">
        <v>1600</v>
      </c>
      <c r="I12" s="4">
        <v>0.57499999999999996</v>
      </c>
      <c r="J12" s="4">
        <v>0.57916666666666672</v>
      </c>
    </row>
    <row r="13" spans="1:11">
      <c r="A13" s="6" t="s">
        <v>1538</v>
      </c>
      <c r="B13" s="6" t="s">
        <v>1539</v>
      </c>
      <c r="C13" s="6" t="s">
        <v>1519</v>
      </c>
      <c r="D13" s="6" t="s">
        <v>1530</v>
      </c>
      <c r="E13" s="6"/>
      <c r="G13" s="2" t="s">
        <v>1601</v>
      </c>
      <c r="H13" s="2" t="s">
        <v>1602</v>
      </c>
      <c r="I13" s="4">
        <v>0.58263888888888882</v>
      </c>
      <c r="J13" s="4">
        <v>0.58888888888888891</v>
      </c>
    </row>
    <row r="14" spans="1:11">
      <c r="A14" s="6" t="s">
        <v>1541</v>
      </c>
      <c r="B14" s="6" t="s">
        <v>1540</v>
      </c>
      <c r="C14" s="6" t="s">
        <v>1519</v>
      </c>
      <c r="D14" s="6" t="s">
        <v>1535</v>
      </c>
      <c r="E14" s="6"/>
      <c r="G14" s="2" t="s">
        <v>1613</v>
      </c>
      <c r="H14" s="2" t="s">
        <v>1614</v>
      </c>
      <c r="I14" s="4">
        <v>0.59097222222222223</v>
      </c>
      <c r="J14" s="4">
        <v>0.59375</v>
      </c>
    </row>
    <row r="15" spans="1:11">
      <c r="A15" s="6"/>
      <c r="B15" s="6" t="s">
        <v>1542</v>
      </c>
      <c r="C15" s="6" t="s">
        <v>1519</v>
      </c>
      <c r="D15" s="6" t="s">
        <v>1578</v>
      </c>
      <c r="E15" s="6"/>
      <c r="G15" s="2" t="s">
        <v>1615</v>
      </c>
      <c r="H15" s="2" t="s">
        <v>1616</v>
      </c>
      <c r="I15" s="4">
        <v>0.59583333333333333</v>
      </c>
      <c r="J15" s="4">
        <v>0.61944444444444446</v>
      </c>
      <c r="K15" t="s">
        <v>1373</v>
      </c>
    </row>
    <row r="16" spans="1:11">
      <c r="A16" s="6"/>
      <c r="B16" s="6" t="s">
        <v>1579</v>
      </c>
      <c r="C16" s="6" t="s">
        <v>1580</v>
      </c>
      <c r="D16" s="6" t="s">
        <v>1581</v>
      </c>
      <c r="E16" s="6"/>
      <c r="G16" s="2" t="s">
        <v>1617</v>
      </c>
      <c r="H16" s="2" t="s">
        <v>1618</v>
      </c>
      <c r="I16" s="4">
        <v>0.65972222222222221</v>
      </c>
      <c r="J16" s="4">
        <v>0.65972222222222221</v>
      </c>
    </row>
    <row r="17" spans="1:10">
      <c r="A17" s="6" t="s">
        <v>1473</v>
      </c>
      <c r="B17" s="6" t="s">
        <v>1582</v>
      </c>
      <c r="C17" s="6" t="s">
        <v>1583</v>
      </c>
      <c r="D17" s="6" t="s">
        <v>1587</v>
      </c>
      <c r="E17" s="6"/>
      <c r="G17" s="2" t="s">
        <v>1619</v>
      </c>
      <c r="H17" s="2" t="s">
        <v>1620</v>
      </c>
      <c r="I17" s="4">
        <v>0.66527777777777775</v>
      </c>
      <c r="J17" s="4">
        <v>0.67152777777777783</v>
      </c>
    </row>
    <row r="18" spans="1:10">
      <c r="A18" s="6"/>
      <c r="B18" s="6" t="s">
        <v>1584</v>
      </c>
      <c r="C18" s="6" t="s">
        <v>1585</v>
      </c>
      <c r="D18" s="6" t="s">
        <v>1586</v>
      </c>
      <c r="E18" s="6"/>
      <c r="G18" s="2" t="s">
        <v>1621</v>
      </c>
      <c r="H18" s="2" t="s">
        <v>1622</v>
      </c>
      <c r="I18" s="4">
        <v>0.74375000000000002</v>
      </c>
      <c r="J18" s="4">
        <v>0.75069444444444444</v>
      </c>
    </row>
    <row r="19" spans="1:10">
      <c r="A19" s="6"/>
      <c r="B19" s="6" t="s">
        <v>1544</v>
      </c>
      <c r="C19" s="6" t="s">
        <v>1545</v>
      </c>
      <c r="D19" s="6" t="s">
        <v>1546</v>
      </c>
      <c r="E19" s="6"/>
      <c r="G19" s="2" t="s">
        <v>1623</v>
      </c>
      <c r="H19" s="2" t="s">
        <v>1825</v>
      </c>
      <c r="I19" s="4">
        <v>0.7631944444444444</v>
      </c>
      <c r="J19" s="4">
        <v>0.7680555555555556</v>
      </c>
    </row>
    <row r="20" spans="1:10">
      <c r="A20" s="6" t="s">
        <v>1548</v>
      </c>
      <c r="B20" s="6" t="s">
        <v>1547</v>
      </c>
      <c r="C20" s="6" t="s">
        <v>1550</v>
      </c>
      <c r="D20" s="6" t="s">
        <v>1530</v>
      </c>
      <c r="E20" s="6"/>
      <c r="G20" s="2" t="s">
        <v>1624</v>
      </c>
      <c r="H20" s="2" t="s">
        <v>1826</v>
      </c>
      <c r="I20" s="4">
        <v>0.77638888888888891</v>
      </c>
      <c r="J20" s="4">
        <v>0.78194444444444444</v>
      </c>
    </row>
    <row r="21" spans="1:10">
      <c r="A21" s="6"/>
      <c r="B21" s="6" t="s">
        <v>1549</v>
      </c>
      <c r="C21" s="6" t="s">
        <v>1550</v>
      </c>
      <c r="D21" s="6" t="s">
        <v>1553</v>
      </c>
      <c r="E21" s="6"/>
      <c r="G21" s="2" t="s">
        <v>1625</v>
      </c>
      <c r="H21" s="2" t="s">
        <v>1828</v>
      </c>
      <c r="I21" s="4">
        <v>0.78611111111111109</v>
      </c>
      <c r="J21" s="4">
        <v>0.79305555555555562</v>
      </c>
    </row>
    <row r="22" spans="1:10">
      <c r="A22" s="6"/>
      <c r="B22" s="6" t="s">
        <v>1551</v>
      </c>
      <c r="C22" s="6" t="s">
        <v>1552</v>
      </c>
      <c r="D22" s="6" t="s">
        <v>1554</v>
      </c>
      <c r="E22" s="6"/>
      <c r="G22" s="2" t="s">
        <v>1626</v>
      </c>
      <c r="H22" s="2" t="s">
        <v>1825</v>
      </c>
      <c r="I22" s="4">
        <v>0.79791666666666661</v>
      </c>
      <c r="J22" s="4">
        <v>0.80486111111111114</v>
      </c>
    </row>
    <row r="23" spans="1:10">
      <c r="A23" s="6" t="s">
        <v>1556</v>
      </c>
      <c r="B23" s="6" t="s">
        <v>1555</v>
      </c>
      <c r="C23" s="6" t="s">
        <v>1557</v>
      </c>
      <c r="D23" s="6" t="s">
        <v>1530</v>
      </c>
      <c r="E23" s="6"/>
      <c r="G23" s="2" t="s">
        <v>1627</v>
      </c>
      <c r="H23" s="2" t="s">
        <v>1628</v>
      </c>
      <c r="I23" s="4">
        <v>0.81388888888888899</v>
      </c>
      <c r="J23" s="4">
        <v>0.82152777777777775</v>
      </c>
    </row>
    <row r="24" spans="1:10">
      <c r="A24" s="6"/>
      <c r="B24" s="6" t="s">
        <v>1560</v>
      </c>
      <c r="C24" s="6" t="s">
        <v>1557</v>
      </c>
      <c r="D24" s="6" t="s">
        <v>1561</v>
      </c>
      <c r="E24" s="6"/>
      <c r="G24" s="2" t="s">
        <v>1629</v>
      </c>
      <c r="H24" s="2" t="s">
        <v>1827</v>
      </c>
      <c r="I24" s="4">
        <v>0.83125000000000004</v>
      </c>
      <c r="J24" s="4">
        <v>0.83750000000000002</v>
      </c>
    </row>
    <row r="25" spans="1:10">
      <c r="A25" s="6" t="s">
        <v>1563</v>
      </c>
      <c r="B25" s="6" t="s">
        <v>1562</v>
      </c>
      <c r="C25" s="6" t="s">
        <v>1564</v>
      </c>
      <c r="D25" s="6" t="s">
        <v>1535</v>
      </c>
      <c r="E25" s="6"/>
      <c r="G25" s="2" t="s">
        <v>1630</v>
      </c>
      <c r="H25" s="2"/>
      <c r="I25" s="4">
        <v>0.84097222222222223</v>
      </c>
      <c r="J25" s="2"/>
    </row>
    <row r="26" spans="1:10">
      <c r="A26" s="6"/>
      <c r="B26" s="6" t="s">
        <v>1560</v>
      </c>
      <c r="C26" s="6" t="s">
        <v>1564</v>
      </c>
      <c r="D26" s="6" t="s">
        <v>1554</v>
      </c>
      <c r="E26" s="6"/>
    </row>
    <row r="27" spans="1:10">
      <c r="A27" s="6" t="s">
        <v>1559</v>
      </c>
      <c r="B27" s="6" t="s">
        <v>1558</v>
      </c>
      <c r="C27" s="6" t="s">
        <v>1557</v>
      </c>
      <c r="D27" s="6" t="s">
        <v>1530</v>
      </c>
      <c r="E27" s="6"/>
    </row>
    <row r="28" spans="1:10">
      <c r="A28" s="6"/>
      <c r="B28" s="6" t="s">
        <v>1565</v>
      </c>
      <c r="C28" s="6" t="s">
        <v>1557</v>
      </c>
      <c r="D28" s="6" t="s">
        <v>1566</v>
      </c>
      <c r="E28" s="6"/>
    </row>
    <row r="29" spans="1:10">
      <c r="A29" s="6" t="s">
        <v>1567</v>
      </c>
      <c r="B29" s="6" t="s">
        <v>1568</v>
      </c>
      <c r="C29" s="6" t="s">
        <v>1569</v>
      </c>
      <c r="D29" s="6" t="s">
        <v>1530</v>
      </c>
      <c r="E29" s="6" t="s">
        <v>1570</v>
      </c>
    </row>
    <row r="30" spans="1:10">
      <c r="A30" s="6" t="s">
        <v>1571</v>
      </c>
      <c r="B30" s="6" t="s">
        <v>1572</v>
      </c>
      <c r="C30" s="6" t="s">
        <v>1569</v>
      </c>
      <c r="D30" s="6" t="s">
        <v>1530</v>
      </c>
      <c r="E30" s="6" t="s">
        <v>1573</v>
      </c>
    </row>
    <row r="31" spans="1:10">
      <c r="A31" s="6"/>
      <c r="B31" s="6" t="s">
        <v>1574</v>
      </c>
      <c r="C31" s="6" t="s">
        <v>1569</v>
      </c>
      <c r="D31" s="6" t="s">
        <v>1577</v>
      </c>
      <c r="E31" s="6"/>
    </row>
    <row r="32" spans="1:10">
      <c r="A32" s="6" t="s">
        <v>1423</v>
      </c>
      <c r="B32" s="6" t="s">
        <v>1575</v>
      </c>
      <c r="C32" s="6" t="s">
        <v>1576</v>
      </c>
      <c r="D32" s="6"/>
      <c r="E32" s="6"/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7"/>
  </sheetPr>
  <dimension ref="A1:F201"/>
  <sheetViews>
    <sheetView zoomScale="85" workbookViewId="0">
      <pane ySplit="1" topLeftCell="A151" activePane="bottomLeft" state="frozen"/>
      <selection pane="bottomLeft" activeCell="C204" sqref="C204"/>
    </sheetView>
  </sheetViews>
  <sheetFormatPr defaultRowHeight="13.5"/>
  <cols>
    <col min="1" max="1" width="5.25" bestFit="1" customWidth="1"/>
    <col min="3" max="3" width="28.75" customWidth="1"/>
    <col min="4" max="4" width="10" bestFit="1" customWidth="1"/>
    <col min="5" max="5" width="14.25" bestFit="1" customWidth="1"/>
    <col min="6" max="6" width="7.625" bestFit="1" customWidth="1"/>
  </cols>
  <sheetData>
    <row r="1" spans="1:6">
      <c r="A1" s="1" t="s">
        <v>862</v>
      </c>
      <c r="B1" s="1" t="s">
        <v>808</v>
      </c>
      <c r="C1" s="1" t="s">
        <v>1227</v>
      </c>
      <c r="D1" s="1" t="s">
        <v>1228</v>
      </c>
      <c r="E1" s="1" t="s">
        <v>1631</v>
      </c>
      <c r="F1" s="1" t="s">
        <v>1514</v>
      </c>
    </row>
    <row r="2" spans="1:6">
      <c r="A2" s="9">
        <v>1</v>
      </c>
      <c r="B2" s="9" t="s">
        <v>816</v>
      </c>
      <c r="C2" s="9" t="s">
        <v>1024</v>
      </c>
      <c r="D2" s="9" t="s">
        <v>1223</v>
      </c>
      <c r="E2" s="9"/>
      <c r="F2" s="9"/>
    </row>
    <row r="3" spans="1:6">
      <c r="A3" s="9">
        <v>2</v>
      </c>
      <c r="B3" s="9" t="s">
        <v>816</v>
      </c>
      <c r="C3" s="9" t="s">
        <v>1025</v>
      </c>
      <c r="D3" s="9" t="s">
        <v>1223</v>
      </c>
      <c r="E3" s="9"/>
      <c r="F3" s="9"/>
    </row>
    <row r="4" spans="1:6">
      <c r="A4" s="9">
        <v>3</v>
      </c>
      <c r="B4" s="9" t="s">
        <v>816</v>
      </c>
      <c r="C4" s="9" t="s">
        <v>1026</v>
      </c>
      <c r="D4" s="9" t="s">
        <v>1224</v>
      </c>
      <c r="E4" s="9"/>
      <c r="F4" s="9" t="s">
        <v>1229</v>
      </c>
    </row>
    <row r="5" spans="1:6">
      <c r="A5" s="9">
        <v>4</v>
      </c>
      <c r="B5" s="9" t="s">
        <v>816</v>
      </c>
      <c r="C5" s="9" t="s">
        <v>1027</v>
      </c>
      <c r="D5" s="9" t="s">
        <v>1225</v>
      </c>
      <c r="E5" s="9"/>
      <c r="F5" s="9"/>
    </row>
    <row r="6" spans="1:6">
      <c r="A6" s="9">
        <v>5</v>
      </c>
      <c r="B6" s="9" t="s">
        <v>816</v>
      </c>
      <c r="C6" s="9" t="s">
        <v>1028</v>
      </c>
      <c r="D6" s="9" t="s">
        <v>1225</v>
      </c>
      <c r="E6" s="9"/>
      <c r="F6" s="9"/>
    </row>
    <row r="7" spans="1:6">
      <c r="A7" s="9">
        <v>6</v>
      </c>
      <c r="B7" s="9" t="s">
        <v>816</v>
      </c>
      <c r="C7" s="9" t="s">
        <v>1029</v>
      </c>
      <c r="D7" s="9" t="s">
        <v>1226</v>
      </c>
      <c r="E7" s="9"/>
      <c r="F7" s="9"/>
    </row>
    <row r="8" spans="1:6">
      <c r="A8" s="9">
        <v>7</v>
      </c>
      <c r="B8" s="9" t="s">
        <v>63</v>
      </c>
      <c r="C8" s="9" t="s">
        <v>1030</v>
      </c>
      <c r="D8" s="9" t="s">
        <v>1223</v>
      </c>
      <c r="E8" s="9"/>
      <c r="F8" s="9"/>
    </row>
    <row r="9" spans="1:6">
      <c r="A9" s="9">
        <v>8</v>
      </c>
      <c r="B9" s="9" t="s">
        <v>63</v>
      </c>
      <c r="C9" s="9" t="s">
        <v>1031</v>
      </c>
      <c r="D9" s="9" t="s">
        <v>1223</v>
      </c>
      <c r="E9" s="9">
        <v>1</v>
      </c>
      <c r="F9" s="9" t="s">
        <v>1229</v>
      </c>
    </row>
    <row r="10" spans="1:6">
      <c r="A10" s="9">
        <v>9</v>
      </c>
      <c r="B10" s="9" t="s">
        <v>63</v>
      </c>
      <c r="C10" s="9" t="s">
        <v>1032</v>
      </c>
      <c r="D10" s="9" t="s">
        <v>1224</v>
      </c>
      <c r="E10" s="9"/>
      <c r="F10" s="9"/>
    </row>
    <row r="11" spans="1:6">
      <c r="A11" s="9">
        <v>10</v>
      </c>
      <c r="B11" s="9" t="s">
        <v>63</v>
      </c>
      <c r="C11" s="9" t="s">
        <v>1033</v>
      </c>
      <c r="D11" s="9" t="s">
        <v>1225</v>
      </c>
      <c r="E11" s="9"/>
      <c r="F11" s="9"/>
    </row>
    <row r="12" spans="1:6">
      <c r="A12" s="9">
        <v>11</v>
      </c>
      <c r="B12" s="9" t="s">
        <v>63</v>
      </c>
      <c r="C12" s="9" t="s">
        <v>1034</v>
      </c>
      <c r="D12" s="9" t="s">
        <v>1226</v>
      </c>
      <c r="E12" s="9">
        <v>1</v>
      </c>
      <c r="F12" s="9"/>
    </row>
    <row r="13" spans="1:6">
      <c r="A13" s="9">
        <v>12</v>
      </c>
      <c r="B13" s="9" t="s">
        <v>64</v>
      </c>
      <c r="C13" s="9" t="s">
        <v>1035</v>
      </c>
      <c r="D13" s="9" t="s">
        <v>1223</v>
      </c>
      <c r="E13" s="9"/>
      <c r="F13" s="9"/>
    </row>
    <row r="14" spans="1:6">
      <c r="A14" s="9">
        <v>13</v>
      </c>
      <c r="B14" s="9" t="s">
        <v>64</v>
      </c>
      <c r="C14" s="9" t="s">
        <v>1036</v>
      </c>
      <c r="D14" s="9" t="s">
        <v>1224</v>
      </c>
      <c r="E14" s="9">
        <v>1</v>
      </c>
      <c r="F14" s="9" t="s">
        <v>1229</v>
      </c>
    </row>
    <row r="15" spans="1:6">
      <c r="A15" s="9">
        <v>14</v>
      </c>
      <c r="B15" s="9" t="s">
        <v>64</v>
      </c>
      <c r="C15" s="9" t="s">
        <v>1037</v>
      </c>
      <c r="D15" s="9" t="s">
        <v>1225</v>
      </c>
      <c r="E15" s="9"/>
      <c r="F15" s="9"/>
    </row>
    <row r="16" spans="1:6">
      <c r="A16" s="9">
        <v>15</v>
      </c>
      <c r="B16" s="9" t="s">
        <v>64</v>
      </c>
      <c r="C16" s="9" t="s">
        <v>1038</v>
      </c>
      <c r="D16" s="9" t="s">
        <v>1225</v>
      </c>
      <c r="E16" s="9">
        <v>1</v>
      </c>
      <c r="F16" s="9"/>
    </row>
    <row r="17" spans="1:6">
      <c r="A17" s="9">
        <v>16</v>
      </c>
      <c r="B17" s="9" t="s">
        <v>64</v>
      </c>
      <c r="C17" s="9" t="s">
        <v>1039</v>
      </c>
      <c r="D17" s="9" t="s">
        <v>1226</v>
      </c>
      <c r="E17" s="9">
        <v>1</v>
      </c>
      <c r="F17" s="9"/>
    </row>
    <row r="18" spans="1:6">
      <c r="A18" s="9">
        <v>17</v>
      </c>
      <c r="B18" s="9" t="s">
        <v>66</v>
      </c>
      <c r="C18" s="9" t="s">
        <v>1040</v>
      </c>
      <c r="D18" s="9" t="s">
        <v>1223</v>
      </c>
      <c r="E18" s="9"/>
      <c r="F18" s="9"/>
    </row>
    <row r="19" spans="1:6">
      <c r="A19" s="9">
        <v>18</v>
      </c>
      <c r="B19" s="9" t="s">
        <v>66</v>
      </c>
      <c r="C19" s="9" t="s">
        <v>1041</v>
      </c>
      <c r="D19" s="9" t="s">
        <v>1224</v>
      </c>
      <c r="E19" s="9"/>
      <c r="F19" s="9"/>
    </row>
    <row r="20" spans="1:6">
      <c r="A20" s="9">
        <v>19</v>
      </c>
      <c r="B20" s="9" t="s">
        <v>66</v>
      </c>
      <c r="C20" s="9" t="s">
        <v>1042</v>
      </c>
      <c r="D20" s="9" t="s">
        <v>1225</v>
      </c>
      <c r="E20" s="9"/>
      <c r="F20" s="9"/>
    </row>
    <row r="21" spans="1:6">
      <c r="A21" s="9">
        <v>20</v>
      </c>
      <c r="B21" s="9" t="s">
        <v>66</v>
      </c>
      <c r="C21" s="9" t="s">
        <v>1043</v>
      </c>
      <c r="D21" s="9" t="s">
        <v>1226</v>
      </c>
      <c r="E21" s="9">
        <v>1</v>
      </c>
      <c r="F21" s="9"/>
    </row>
    <row r="22" spans="1:6">
      <c r="A22" s="9">
        <v>21</v>
      </c>
      <c r="B22" s="9" t="s">
        <v>65</v>
      </c>
      <c r="C22" s="9" t="s">
        <v>1044</v>
      </c>
      <c r="D22" s="9" t="s">
        <v>1223</v>
      </c>
      <c r="E22" s="9">
        <v>1</v>
      </c>
      <c r="F22" s="9"/>
    </row>
    <row r="23" spans="1:6">
      <c r="A23" s="9">
        <v>22</v>
      </c>
      <c r="B23" s="9" t="s">
        <v>65</v>
      </c>
      <c r="C23" s="9" t="s">
        <v>1045</v>
      </c>
      <c r="D23" s="9" t="s">
        <v>1224</v>
      </c>
      <c r="E23" s="9"/>
      <c r="F23" s="9"/>
    </row>
    <row r="24" spans="1:6">
      <c r="A24" s="9">
        <v>23</v>
      </c>
      <c r="B24" s="9" t="s">
        <v>65</v>
      </c>
      <c r="C24" s="9" t="s">
        <v>1046</v>
      </c>
      <c r="D24" s="9" t="s">
        <v>1225</v>
      </c>
      <c r="E24" s="9"/>
      <c r="F24" s="9"/>
    </row>
    <row r="25" spans="1:6">
      <c r="A25" s="9">
        <v>24</v>
      </c>
      <c r="B25" s="9" t="s">
        <v>65</v>
      </c>
      <c r="C25" s="9" t="s">
        <v>1047</v>
      </c>
      <c r="D25" s="9" t="s">
        <v>1226</v>
      </c>
      <c r="E25" s="9"/>
      <c r="F25" s="9"/>
    </row>
    <row r="26" spans="1:6">
      <c r="A26" s="9">
        <v>25</v>
      </c>
      <c r="B26" s="9" t="s">
        <v>67</v>
      </c>
      <c r="C26" s="9" t="s">
        <v>1048</v>
      </c>
      <c r="D26" s="9" t="s">
        <v>1223</v>
      </c>
      <c r="E26" s="9">
        <v>1</v>
      </c>
      <c r="F26" s="9"/>
    </row>
    <row r="27" spans="1:6">
      <c r="A27" s="9">
        <v>26</v>
      </c>
      <c r="B27" s="9" t="s">
        <v>67</v>
      </c>
      <c r="C27" s="9" t="s">
        <v>1049</v>
      </c>
      <c r="D27" s="9" t="s">
        <v>1224</v>
      </c>
      <c r="E27" s="9">
        <v>1</v>
      </c>
      <c r="F27" s="9"/>
    </row>
    <row r="28" spans="1:6">
      <c r="A28" s="9">
        <v>27</v>
      </c>
      <c r="B28" s="9" t="s">
        <v>67</v>
      </c>
      <c r="C28" s="9" t="s">
        <v>1050</v>
      </c>
      <c r="D28" s="9" t="s">
        <v>1225</v>
      </c>
      <c r="E28" s="9"/>
      <c r="F28" s="9"/>
    </row>
    <row r="29" spans="1:6">
      <c r="A29" s="9">
        <v>28</v>
      </c>
      <c r="B29" s="9" t="s">
        <v>67</v>
      </c>
      <c r="C29" s="9" t="s">
        <v>1051</v>
      </c>
      <c r="D29" s="9" t="s">
        <v>1226</v>
      </c>
      <c r="E29" s="9"/>
      <c r="F29" s="9"/>
    </row>
    <row r="30" spans="1:6">
      <c r="A30" s="9">
        <v>29</v>
      </c>
      <c r="B30" s="9" t="s">
        <v>68</v>
      </c>
      <c r="C30" s="9" t="s">
        <v>1052</v>
      </c>
      <c r="D30" s="9" t="s">
        <v>1223</v>
      </c>
      <c r="E30" s="9">
        <v>1</v>
      </c>
      <c r="F30" s="9"/>
    </row>
    <row r="31" spans="1:6">
      <c r="A31" s="9">
        <v>30</v>
      </c>
      <c r="B31" s="9" t="s">
        <v>68</v>
      </c>
      <c r="C31" s="9" t="s">
        <v>1053</v>
      </c>
      <c r="D31" s="9" t="s">
        <v>1224</v>
      </c>
      <c r="E31" s="9"/>
      <c r="F31" s="9" t="s">
        <v>1230</v>
      </c>
    </row>
    <row r="32" spans="1:6">
      <c r="A32" s="9">
        <v>31</v>
      </c>
      <c r="B32" s="9" t="s">
        <v>68</v>
      </c>
      <c r="C32" s="9" t="s">
        <v>1054</v>
      </c>
      <c r="D32" s="9" t="s">
        <v>1225</v>
      </c>
      <c r="E32" s="9"/>
      <c r="F32" s="9"/>
    </row>
    <row r="33" spans="1:6">
      <c r="A33" s="9">
        <v>32</v>
      </c>
      <c r="B33" s="9" t="s">
        <v>68</v>
      </c>
      <c r="C33" s="9" t="s">
        <v>1055</v>
      </c>
      <c r="D33" s="9" t="s">
        <v>1226</v>
      </c>
      <c r="E33" s="9"/>
      <c r="F33" s="9"/>
    </row>
    <row r="34" spans="1:6">
      <c r="A34" s="9">
        <v>33</v>
      </c>
      <c r="B34" s="9" t="s">
        <v>1379</v>
      </c>
      <c r="C34" s="9" t="s">
        <v>1056</v>
      </c>
      <c r="D34" s="9" t="s">
        <v>1223</v>
      </c>
      <c r="E34" s="9"/>
      <c r="F34" s="9"/>
    </row>
    <row r="35" spans="1:6">
      <c r="A35" s="9">
        <v>34</v>
      </c>
      <c r="B35" s="9" t="s">
        <v>1379</v>
      </c>
      <c r="C35" s="9" t="s">
        <v>1057</v>
      </c>
      <c r="D35" s="9" t="s">
        <v>1224</v>
      </c>
      <c r="E35" s="9"/>
      <c r="F35" s="9"/>
    </row>
    <row r="36" spans="1:6">
      <c r="A36" s="9">
        <v>35</v>
      </c>
      <c r="B36" s="9" t="s">
        <v>1379</v>
      </c>
      <c r="C36" s="9" t="s">
        <v>1058</v>
      </c>
      <c r="D36" s="9" t="s">
        <v>1224</v>
      </c>
      <c r="E36" s="9"/>
      <c r="F36" s="9"/>
    </row>
    <row r="37" spans="1:6">
      <c r="A37" s="9">
        <v>36</v>
      </c>
      <c r="B37" s="9" t="s">
        <v>1379</v>
      </c>
      <c r="C37" s="9" t="s">
        <v>1059</v>
      </c>
      <c r="D37" s="9" t="s">
        <v>1225</v>
      </c>
      <c r="E37" s="9"/>
      <c r="F37" s="9"/>
    </row>
    <row r="38" spans="1:6">
      <c r="A38" s="9">
        <v>37</v>
      </c>
      <c r="B38" s="9" t="s">
        <v>1379</v>
      </c>
      <c r="C38" s="9" t="s">
        <v>1060</v>
      </c>
      <c r="D38" s="9" t="s">
        <v>1226</v>
      </c>
      <c r="E38" s="9"/>
      <c r="F38" s="9"/>
    </row>
    <row r="39" spans="1:6">
      <c r="A39" s="9">
        <v>38</v>
      </c>
      <c r="B39" s="9" t="s">
        <v>1379</v>
      </c>
      <c r="C39" s="9" t="s">
        <v>1061</v>
      </c>
      <c r="D39" s="9" t="s">
        <v>1226</v>
      </c>
      <c r="E39" s="9"/>
      <c r="F39" s="9"/>
    </row>
    <row r="40" spans="1:6">
      <c r="A40" s="9">
        <v>39</v>
      </c>
      <c r="B40" s="9" t="s">
        <v>1379</v>
      </c>
      <c r="C40" s="9" t="s">
        <v>1062</v>
      </c>
      <c r="D40" s="9" t="s">
        <v>1226</v>
      </c>
      <c r="E40" s="9"/>
      <c r="F40" s="9"/>
    </row>
    <row r="41" spans="1:6">
      <c r="A41" s="9">
        <v>40</v>
      </c>
      <c r="B41" s="9" t="s">
        <v>1378</v>
      </c>
      <c r="C41" s="9" t="s">
        <v>1063</v>
      </c>
      <c r="D41" s="9" t="s">
        <v>1223</v>
      </c>
      <c r="E41" s="9"/>
      <c r="F41" s="9"/>
    </row>
    <row r="42" spans="1:6">
      <c r="A42" s="9">
        <v>41</v>
      </c>
      <c r="B42" s="9" t="s">
        <v>1378</v>
      </c>
      <c r="C42" s="9" t="s">
        <v>1064</v>
      </c>
      <c r="D42" s="9" t="s">
        <v>1224</v>
      </c>
      <c r="E42" s="9"/>
      <c r="F42" s="9"/>
    </row>
    <row r="43" spans="1:6">
      <c r="A43" s="9">
        <v>42</v>
      </c>
      <c r="B43" s="9" t="s">
        <v>1378</v>
      </c>
      <c r="C43" s="9" t="s">
        <v>1065</v>
      </c>
      <c r="D43" s="9" t="s">
        <v>1225</v>
      </c>
      <c r="E43" s="9"/>
      <c r="F43" s="9"/>
    </row>
    <row r="44" spans="1:6">
      <c r="A44" s="9">
        <v>43</v>
      </c>
      <c r="B44" s="9" t="s">
        <v>1378</v>
      </c>
      <c r="C44" s="9" t="s">
        <v>1066</v>
      </c>
      <c r="D44" s="9" t="s">
        <v>1226</v>
      </c>
      <c r="E44" s="9"/>
      <c r="F44" s="9"/>
    </row>
    <row r="45" spans="1:6">
      <c r="A45" s="9">
        <v>44</v>
      </c>
      <c r="B45" s="9" t="s">
        <v>1377</v>
      </c>
      <c r="C45" s="9" t="s">
        <v>1067</v>
      </c>
      <c r="D45" s="9" t="s">
        <v>1223</v>
      </c>
      <c r="E45" s="9">
        <v>1</v>
      </c>
      <c r="F45" s="9" t="s">
        <v>1229</v>
      </c>
    </row>
    <row r="46" spans="1:6">
      <c r="A46" s="9">
        <v>45</v>
      </c>
      <c r="B46" s="9" t="s">
        <v>1377</v>
      </c>
      <c r="C46" s="9" t="s">
        <v>1068</v>
      </c>
      <c r="D46" s="9" t="s">
        <v>1224</v>
      </c>
      <c r="E46" s="9"/>
      <c r="F46" s="9"/>
    </row>
    <row r="47" spans="1:6">
      <c r="A47" s="9">
        <v>46</v>
      </c>
      <c r="B47" s="9" t="s">
        <v>1377</v>
      </c>
      <c r="C47" s="9" t="s">
        <v>1069</v>
      </c>
      <c r="D47" s="9" t="s">
        <v>1225</v>
      </c>
      <c r="E47" s="9"/>
      <c r="F47" s="9"/>
    </row>
    <row r="48" spans="1:6">
      <c r="A48" s="9">
        <v>47</v>
      </c>
      <c r="B48" s="9" t="s">
        <v>1377</v>
      </c>
      <c r="C48" s="9" t="s">
        <v>1070</v>
      </c>
      <c r="D48" s="9" t="s">
        <v>1226</v>
      </c>
      <c r="E48" s="9"/>
      <c r="F48" s="9"/>
    </row>
    <row r="49" spans="1:6">
      <c r="A49" s="9">
        <v>48</v>
      </c>
      <c r="B49" s="9" t="s">
        <v>1374</v>
      </c>
      <c r="C49" s="9" t="s">
        <v>1071</v>
      </c>
      <c r="D49" s="9" t="s">
        <v>1223</v>
      </c>
      <c r="E49" s="9"/>
      <c r="F49" s="9"/>
    </row>
    <row r="50" spans="1:6">
      <c r="A50" s="9">
        <v>49</v>
      </c>
      <c r="B50" s="9" t="s">
        <v>1374</v>
      </c>
      <c r="C50" s="9" t="s">
        <v>1072</v>
      </c>
      <c r="D50" s="9" t="s">
        <v>1224</v>
      </c>
      <c r="E50" s="9">
        <v>1</v>
      </c>
      <c r="F50" s="9" t="s">
        <v>1229</v>
      </c>
    </row>
    <row r="51" spans="1:6">
      <c r="A51" s="9">
        <v>50</v>
      </c>
      <c r="B51" s="9" t="s">
        <v>1374</v>
      </c>
      <c r="C51" s="9" t="s">
        <v>1073</v>
      </c>
      <c r="D51" s="9" t="s">
        <v>1225</v>
      </c>
      <c r="E51" s="9"/>
      <c r="F51" s="9"/>
    </row>
    <row r="52" spans="1:6">
      <c r="A52" s="9">
        <v>51</v>
      </c>
      <c r="B52" s="9" t="s">
        <v>1374</v>
      </c>
      <c r="C52" s="9" t="s">
        <v>1074</v>
      </c>
      <c r="D52" s="9" t="s">
        <v>1226</v>
      </c>
      <c r="E52" s="9"/>
      <c r="F52" s="9"/>
    </row>
    <row r="53" spans="1:6">
      <c r="A53" s="9">
        <v>52</v>
      </c>
      <c r="B53" s="9" t="s">
        <v>1375</v>
      </c>
      <c r="C53" s="9" t="s">
        <v>1075</v>
      </c>
      <c r="D53" s="9" t="s">
        <v>1223</v>
      </c>
      <c r="E53" s="9"/>
      <c r="F53" s="9" t="s">
        <v>1229</v>
      </c>
    </row>
    <row r="54" spans="1:6">
      <c r="A54" s="9">
        <v>53</v>
      </c>
      <c r="B54" s="9" t="s">
        <v>1375</v>
      </c>
      <c r="C54" s="9" t="s">
        <v>1076</v>
      </c>
      <c r="D54" s="9" t="s">
        <v>1224</v>
      </c>
      <c r="E54" s="9">
        <v>1</v>
      </c>
      <c r="F54" s="9"/>
    </row>
    <row r="55" spans="1:6">
      <c r="A55" s="9">
        <v>54</v>
      </c>
      <c r="B55" s="9" t="s">
        <v>1375</v>
      </c>
      <c r="C55" s="9" t="s">
        <v>1077</v>
      </c>
      <c r="D55" s="9" t="s">
        <v>1225</v>
      </c>
      <c r="E55" s="9"/>
      <c r="F55" s="9"/>
    </row>
    <row r="56" spans="1:6">
      <c r="A56" s="9">
        <v>55</v>
      </c>
      <c r="B56" s="9" t="s">
        <v>1375</v>
      </c>
      <c r="C56" s="9" t="s">
        <v>1078</v>
      </c>
      <c r="D56" s="9" t="s">
        <v>1226</v>
      </c>
      <c r="E56" s="9"/>
      <c r="F56" s="9"/>
    </row>
    <row r="57" spans="1:6">
      <c r="A57" s="9">
        <v>56</v>
      </c>
      <c r="B57" s="9" t="s">
        <v>1376</v>
      </c>
      <c r="C57" s="9" t="s">
        <v>1079</v>
      </c>
      <c r="D57" s="9" t="s">
        <v>1223</v>
      </c>
      <c r="E57" s="9"/>
      <c r="F57" s="9"/>
    </row>
    <row r="58" spans="1:6">
      <c r="A58" s="9">
        <v>57</v>
      </c>
      <c r="B58" s="9" t="s">
        <v>1376</v>
      </c>
      <c r="C58" s="9" t="s">
        <v>1080</v>
      </c>
      <c r="D58" s="9" t="s">
        <v>1224</v>
      </c>
      <c r="E58" s="9"/>
      <c r="F58" s="9"/>
    </row>
    <row r="59" spans="1:6">
      <c r="A59" s="9">
        <v>58</v>
      </c>
      <c r="B59" s="9" t="s">
        <v>1376</v>
      </c>
      <c r="C59" s="9" t="s">
        <v>1081</v>
      </c>
      <c r="D59" s="9" t="s">
        <v>1225</v>
      </c>
      <c r="E59" s="9"/>
      <c r="F59" s="9"/>
    </row>
    <row r="60" spans="1:6">
      <c r="A60" s="9">
        <v>59</v>
      </c>
      <c r="B60" s="9" t="s">
        <v>1376</v>
      </c>
      <c r="C60" s="9" t="s">
        <v>1082</v>
      </c>
      <c r="D60" s="9" t="s">
        <v>1225</v>
      </c>
      <c r="E60" s="9"/>
      <c r="F60" s="9"/>
    </row>
    <row r="61" spans="1:6">
      <c r="A61" s="9">
        <v>60</v>
      </c>
      <c r="B61" s="9" t="s">
        <v>1376</v>
      </c>
      <c r="C61" s="9" t="s">
        <v>1083</v>
      </c>
      <c r="D61" s="9" t="s">
        <v>1226</v>
      </c>
      <c r="E61" s="9"/>
      <c r="F61" s="9"/>
    </row>
    <row r="62" spans="1:6">
      <c r="A62" s="9">
        <v>61</v>
      </c>
      <c r="B62" s="9" t="s">
        <v>1380</v>
      </c>
      <c r="C62" s="9" t="s">
        <v>1084</v>
      </c>
      <c r="D62" s="9" t="s">
        <v>1223</v>
      </c>
      <c r="E62" s="9"/>
      <c r="F62" s="9"/>
    </row>
    <row r="63" spans="1:6">
      <c r="A63" s="9">
        <v>62</v>
      </c>
      <c r="B63" s="9" t="s">
        <v>1380</v>
      </c>
      <c r="C63" s="9" t="s">
        <v>1085</v>
      </c>
      <c r="D63" s="9" t="s">
        <v>1224</v>
      </c>
      <c r="E63" s="9"/>
      <c r="F63" s="9" t="s">
        <v>1231</v>
      </c>
    </row>
    <row r="64" spans="1:6">
      <c r="A64" s="9">
        <v>63</v>
      </c>
      <c r="B64" s="9" t="s">
        <v>1380</v>
      </c>
      <c r="C64" s="9" t="s">
        <v>1086</v>
      </c>
      <c r="D64" s="9" t="s">
        <v>1225</v>
      </c>
      <c r="E64" s="9"/>
      <c r="F64" s="9"/>
    </row>
    <row r="65" spans="1:6">
      <c r="A65" s="9">
        <v>64</v>
      </c>
      <c r="B65" s="9" t="s">
        <v>1380</v>
      </c>
      <c r="C65" s="9" t="s">
        <v>1087</v>
      </c>
      <c r="D65" s="9" t="s">
        <v>1226</v>
      </c>
      <c r="E65" s="9"/>
      <c r="F65" s="9"/>
    </row>
    <row r="66" spans="1:6">
      <c r="A66" s="9">
        <v>65</v>
      </c>
      <c r="B66" s="9" t="s">
        <v>817</v>
      </c>
      <c r="C66" s="9" t="s">
        <v>1088</v>
      </c>
      <c r="D66" s="9" t="s">
        <v>1223</v>
      </c>
      <c r="E66" s="9"/>
      <c r="F66" s="9"/>
    </row>
    <row r="67" spans="1:6">
      <c r="A67" s="9">
        <v>66</v>
      </c>
      <c r="B67" s="9" t="s">
        <v>817</v>
      </c>
      <c r="C67" s="9" t="s">
        <v>1089</v>
      </c>
      <c r="D67" s="9" t="s">
        <v>1224</v>
      </c>
      <c r="E67" s="9"/>
      <c r="F67" s="9"/>
    </row>
    <row r="68" spans="1:6">
      <c r="A68" s="9">
        <v>67</v>
      </c>
      <c r="B68" s="9" t="s">
        <v>817</v>
      </c>
      <c r="C68" s="9" t="s">
        <v>1090</v>
      </c>
      <c r="D68" s="9" t="s">
        <v>1225</v>
      </c>
      <c r="E68" s="9"/>
      <c r="F68" s="9"/>
    </row>
    <row r="69" spans="1:6">
      <c r="A69" s="9">
        <v>68</v>
      </c>
      <c r="B69" s="9" t="s">
        <v>817</v>
      </c>
      <c r="C69" s="9" t="s">
        <v>1091</v>
      </c>
      <c r="D69" s="9" t="s">
        <v>1226</v>
      </c>
      <c r="E69" s="9">
        <v>1</v>
      </c>
      <c r="F69" s="9"/>
    </row>
    <row r="70" spans="1:6">
      <c r="A70" s="9">
        <v>69</v>
      </c>
      <c r="B70" s="9" t="s">
        <v>385</v>
      </c>
      <c r="C70" s="9" t="s">
        <v>1092</v>
      </c>
      <c r="D70" s="9" t="s">
        <v>1223</v>
      </c>
      <c r="E70" s="9">
        <v>1</v>
      </c>
      <c r="F70" s="9" t="s">
        <v>1229</v>
      </c>
    </row>
    <row r="71" spans="1:6">
      <c r="A71" s="9">
        <v>70</v>
      </c>
      <c r="B71" s="9" t="s">
        <v>385</v>
      </c>
      <c r="C71" s="9" t="s">
        <v>1093</v>
      </c>
      <c r="D71" s="9" t="s">
        <v>1224</v>
      </c>
      <c r="E71" s="9"/>
      <c r="F71" s="9"/>
    </row>
    <row r="72" spans="1:6">
      <c r="A72" s="9">
        <v>71</v>
      </c>
      <c r="B72" s="9" t="s">
        <v>385</v>
      </c>
      <c r="C72" s="9" t="s">
        <v>1094</v>
      </c>
      <c r="D72" s="9" t="s">
        <v>1225</v>
      </c>
      <c r="E72" s="9"/>
      <c r="F72" s="9"/>
    </row>
    <row r="73" spans="1:6">
      <c r="A73" s="9">
        <v>72</v>
      </c>
      <c r="B73" s="9" t="s">
        <v>385</v>
      </c>
      <c r="C73" s="9" t="s">
        <v>1095</v>
      </c>
      <c r="D73" s="9" t="s">
        <v>1226</v>
      </c>
      <c r="E73" s="9"/>
      <c r="F73" s="9"/>
    </row>
    <row r="74" spans="1:6">
      <c r="A74" s="9">
        <v>73</v>
      </c>
      <c r="B74" s="9" t="s">
        <v>321</v>
      </c>
      <c r="C74" s="9" t="s">
        <v>1096</v>
      </c>
      <c r="D74" s="9" t="s">
        <v>1223</v>
      </c>
      <c r="E74" s="9">
        <v>1</v>
      </c>
      <c r="F74" s="9"/>
    </row>
    <row r="75" spans="1:6">
      <c r="A75" s="9">
        <v>74</v>
      </c>
      <c r="B75" s="9" t="s">
        <v>321</v>
      </c>
      <c r="C75" s="9" t="s">
        <v>1097</v>
      </c>
      <c r="D75" s="9" t="s">
        <v>1224</v>
      </c>
      <c r="E75" s="9"/>
      <c r="F75" s="9"/>
    </row>
    <row r="76" spans="1:6">
      <c r="A76" s="9">
        <v>75</v>
      </c>
      <c r="B76" s="9" t="s">
        <v>321</v>
      </c>
      <c r="C76" s="9" t="s">
        <v>1098</v>
      </c>
      <c r="D76" s="9" t="s">
        <v>1225</v>
      </c>
      <c r="E76" s="9"/>
      <c r="F76" s="9"/>
    </row>
    <row r="77" spans="1:6">
      <c r="A77" s="9">
        <v>76</v>
      </c>
      <c r="B77" s="9" t="s">
        <v>321</v>
      </c>
      <c r="C77" s="9" t="s">
        <v>1099</v>
      </c>
      <c r="D77" s="9" t="s">
        <v>1226</v>
      </c>
      <c r="E77" s="9"/>
      <c r="F77" s="9"/>
    </row>
    <row r="78" spans="1:6">
      <c r="A78" s="9">
        <v>77</v>
      </c>
      <c r="B78" s="9" t="s">
        <v>818</v>
      </c>
      <c r="C78" s="9" t="s">
        <v>1100</v>
      </c>
      <c r="D78" s="9" t="s">
        <v>1223</v>
      </c>
      <c r="E78" s="9"/>
      <c r="F78" s="9"/>
    </row>
    <row r="79" spans="1:6">
      <c r="A79" s="9">
        <v>78</v>
      </c>
      <c r="B79" s="9" t="s">
        <v>818</v>
      </c>
      <c r="C79" s="9" t="s">
        <v>1101</v>
      </c>
      <c r="D79" s="9" t="s">
        <v>1224</v>
      </c>
      <c r="E79" s="9"/>
      <c r="F79" s="9"/>
    </row>
    <row r="80" spans="1:6">
      <c r="A80" s="9">
        <v>79</v>
      </c>
      <c r="B80" s="9" t="s">
        <v>818</v>
      </c>
      <c r="C80" s="9" t="s">
        <v>1102</v>
      </c>
      <c r="D80" s="9" t="s">
        <v>1225</v>
      </c>
      <c r="E80" s="9"/>
      <c r="F80" s="9"/>
    </row>
    <row r="81" spans="1:6">
      <c r="A81" s="9">
        <v>80</v>
      </c>
      <c r="B81" s="9" t="s">
        <v>818</v>
      </c>
      <c r="C81" s="9" t="s">
        <v>1103</v>
      </c>
      <c r="D81" s="9" t="s">
        <v>1226</v>
      </c>
      <c r="E81" s="9"/>
      <c r="F81" s="9"/>
    </row>
    <row r="82" spans="1:6">
      <c r="A82" s="9">
        <v>81</v>
      </c>
      <c r="B82" s="9" t="s">
        <v>819</v>
      </c>
      <c r="C82" s="9" t="s">
        <v>1104</v>
      </c>
      <c r="D82" s="9" t="s">
        <v>1223</v>
      </c>
      <c r="E82" s="9"/>
      <c r="F82" s="9"/>
    </row>
    <row r="83" spans="1:6">
      <c r="A83" s="9">
        <v>82</v>
      </c>
      <c r="B83" s="9" t="s">
        <v>819</v>
      </c>
      <c r="C83" s="9" t="s">
        <v>1105</v>
      </c>
      <c r="D83" s="9" t="s">
        <v>1224</v>
      </c>
      <c r="E83" s="9"/>
      <c r="F83" s="9"/>
    </row>
    <row r="84" spans="1:6">
      <c r="A84" s="9">
        <v>83</v>
      </c>
      <c r="B84" s="9" t="s">
        <v>819</v>
      </c>
      <c r="C84" s="9" t="s">
        <v>1106</v>
      </c>
      <c r="D84" s="9" t="s">
        <v>1225</v>
      </c>
      <c r="E84" s="9"/>
      <c r="F84" s="9"/>
    </row>
    <row r="85" spans="1:6">
      <c r="A85" s="9">
        <v>84</v>
      </c>
      <c r="B85" s="9" t="s">
        <v>819</v>
      </c>
      <c r="C85" s="9" t="s">
        <v>1107</v>
      </c>
      <c r="D85" s="9" t="s">
        <v>1226</v>
      </c>
      <c r="E85" s="9"/>
      <c r="F85" s="9"/>
    </row>
    <row r="86" spans="1:6">
      <c r="A86" s="9">
        <v>85</v>
      </c>
      <c r="B86" s="9" t="s">
        <v>820</v>
      </c>
      <c r="C86" s="9" t="s">
        <v>1108</v>
      </c>
      <c r="D86" s="9" t="s">
        <v>1223</v>
      </c>
      <c r="E86" s="9"/>
      <c r="F86" s="9"/>
    </row>
    <row r="87" spans="1:6">
      <c r="A87" s="9">
        <v>86</v>
      </c>
      <c r="B87" s="9" t="s">
        <v>820</v>
      </c>
      <c r="C87" s="9" t="s">
        <v>1109</v>
      </c>
      <c r="D87" s="9" t="s">
        <v>1224</v>
      </c>
      <c r="E87" s="9"/>
      <c r="F87" s="9" t="s">
        <v>1229</v>
      </c>
    </row>
    <row r="88" spans="1:6">
      <c r="A88" s="9">
        <v>87</v>
      </c>
      <c r="B88" s="9" t="s">
        <v>820</v>
      </c>
      <c r="C88" s="9" t="s">
        <v>1110</v>
      </c>
      <c r="D88" s="9" t="s">
        <v>1225</v>
      </c>
      <c r="E88" s="9"/>
      <c r="F88" s="9"/>
    </row>
    <row r="89" spans="1:6">
      <c r="A89" s="9">
        <v>88</v>
      </c>
      <c r="B89" s="9" t="s">
        <v>820</v>
      </c>
      <c r="C89" s="9" t="s">
        <v>1111</v>
      </c>
      <c r="D89" s="9" t="s">
        <v>1226</v>
      </c>
      <c r="E89" s="9"/>
      <c r="F89" s="9"/>
    </row>
    <row r="90" spans="1:6">
      <c r="A90" s="9">
        <v>89</v>
      </c>
      <c r="B90" s="9" t="s">
        <v>322</v>
      </c>
      <c r="C90" s="9" t="s">
        <v>733</v>
      </c>
      <c r="D90" s="9" t="s">
        <v>1223</v>
      </c>
      <c r="E90" s="9"/>
      <c r="F90" s="9" t="s">
        <v>1229</v>
      </c>
    </row>
    <row r="91" spans="1:6">
      <c r="A91" s="9">
        <v>90</v>
      </c>
      <c r="B91" s="9" t="s">
        <v>322</v>
      </c>
      <c r="C91" s="9" t="s">
        <v>1112</v>
      </c>
      <c r="D91" s="9" t="s">
        <v>1224</v>
      </c>
      <c r="E91" s="9"/>
      <c r="F91" s="9"/>
    </row>
    <row r="92" spans="1:6">
      <c r="A92" s="9">
        <v>91</v>
      </c>
      <c r="B92" s="9" t="s">
        <v>322</v>
      </c>
      <c r="C92" s="9" t="s">
        <v>1113</v>
      </c>
      <c r="D92" s="9" t="s">
        <v>1225</v>
      </c>
      <c r="E92" s="9"/>
      <c r="F92" s="9"/>
    </row>
    <row r="93" spans="1:6">
      <c r="A93" s="9">
        <v>92</v>
      </c>
      <c r="B93" s="9" t="s">
        <v>322</v>
      </c>
      <c r="C93" s="9" t="s">
        <v>1114</v>
      </c>
      <c r="D93" s="9" t="s">
        <v>1226</v>
      </c>
      <c r="E93" s="9"/>
      <c r="F93" s="9"/>
    </row>
    <row r="94" spans="1:6">
      <c r="A94" s="9">
        <v>93</v>
      </c>
      <c r="B94" s="9" t="s">
        <v>323</v>
      </c>
      <c r="C94" s="9" t="s">
        <v>1115</v>
      </c>
      <c r="D94" s="9" t="s">
        <v>1223</v>
      </c>
      <c r="E94" s="9"/>
      <c r="F94" s="9"/>
    </row>
    <row r="95" spans="1:6">
      <c r="A95" s="9">
        <v>94</v>
      </c>
      <c r="B95" s="9" t="s">
        <v>323</v>
      </c>
      <c r="C95" s="9" t="s">
        <v>1116</v>
      </c>
      <c r="D95" s="9" t="s">
        <v>1224</v>
      </c>
      <c r="E95" s="9"/>
      <c r="F95" s="9"/>
    </row>
    <row r="96" spans="1:6">
      <c r="A96" s="9">
        <v>95</v>
      </c>
      <c r="B96" s="9" t="s">
        <v>323</v>
      </c>
      <c r="C96" s="9" t="s">
        <v>1117</v>
      </c>
      <c r="D96" s="9" t="s">
        <v>1224</v>
      </c>
      <c r="E96" s="9"/>
      <c r="F96" s="9"/>
    </row>
    <row r="97" spans="1:6">
      <c r="A97" s="9">
        <v>96</v>
      </c>
      <c r="B97" s="9" t="s">
        <v>323</v>
      </c>
      <c r="C97" s="9" t="s">
        <v>1118</v>
      </c>
      <c r="D97" s="9" t="s">
        <v>1225</v>
      </c>
      <c r="E97" s="9"/>
      <c r="F97" s="9"/>
    </row>
    <row r="98" spans="1:6">
      <c r="A98" s="9">
        <v>97</v>
      </c>
      <c r="B98" s="9" t="s">
        <v>323</v>
      </c>
      <c r="C98" s="9" t="s">
        <v>1119</v>
      </c>
      <c r="D98" s="9" t="s">
        <v>1226</v>
      </c>
      <c r="E98" s="9"/>
      <c r="F98" s="9"/>
    </row>
    <row r="99" spans="1:6">
      <c r="A99" s="9">
        <v>98</v>
      </c>
      <c r="B99" s="9" t="s">
        <v>324</v>
      </c>
      <c r="C99" s="9" t="s">
        <v>1120</v>
      </c>
      <c r="D99" s="9" t="s">
        <v>1223</v>
      </c>
      <c r="E99" s="9">
        <v>1</v>
      </c>
      <c r="F99" s="9" t="s">
        <v>1229</v>
      </c>
    </row>
    <row r="100" spans="1:6">
      <c r="A100" s="9">
        <v>99</v>
      </c>
      <c r="B100" s="9" t="s">
        <v>324</v>
      </c>
      <c r="C100" s="9" t="s">
        <v>1121</v>
      </c>
      <c r="D100" s="9" t="s">
        <v>1224</v>
      </c>
      <c r="E100" s="9"/>
      <c r="F100" s="9"/>
    </row>
    <row r="101" spans="1:6">
      <c r="A101" s="9">
        <v>100</v>
      </c>
      <c r="B101" s="9" t="s">
        <v>324</v>
      </c>
      <c r="C101" s="9" t="s">
        <v>1122</v>
      </c>
      <c r="D101" s="9" t="s">
        <v>1225</v>
      </c>
      <c r="E101" s="9"/>
      <c r="F101" s="9"/>
    </row>
    <row r="102" spans="1:6">
      <c r="A102" s="9">
        <v>101</v>
      </c>
      <c r="B102" s="9" t="s">
        <v>324</v>
      </c>
      <c r="C102" s="9" t="s">
        <v>1123</v>
      </c>
      <c r="D102" s="9" t="s">
        <v>1226</v>
      </c>
      <c r="E102" s="9"/>
      <c r="F102" s="9"/>
    </row>
    <row r="103" spans="1:6">
      <c r="A103" s="9">
        <v>102</v>
      </c>
      <c r="B103" s="9" t="s">
        <v>386</v>
      </c>
      <c r="C103" s="9" t="s">
        <v>1124</v>
      </c>
      <c r="D103" s="9" t="s">
        <v>1223</v>
      </c>
      <c r="E103" s="9">
        <v>1</v>
      </c>
      <c r="F103" s="9"/>
    </row>
    <row r="104" spans="1:6">
      <c r="A104" s="9">
        <v>103</v>
      </c>
      <c r="B104" s="9" t="s">
        <v>386</v>
      </c>
      <c r="C104" s="9" t="s">
        <v>1125</v>
      </c>
      <c r="D104" s="9" t="s">
        <v>1224</v>
      </c>
      <c r="E104" s="9"/>
      <c r="F104" s="9"/>
    </row>
    <row r="105" spans="1:6">
      <c r="A105" s="9">
        <v>104</v>
      </c>
      <c r="B105" s="9" t="s">
        <v>386</v>
      </c>
      <c r="C105" s="9" t="s">
        <v>1126</v>
      </c>
      <c r="D105" s="9" t="s">
        <v>1225</v>
      </c>
      <c r="E105" s="9">
        <v>1</v>
      </c>
      <c r="F105" s="9"/>
    </row>
    <row r="106" spans="1:6">
      <c r="A106" s="9">
        <v>105</v>
      </c>
      <c r="B106" s="9" t="s">
        <v>386</v>
      </c>
      <c r="C106" s="9" t="s">
        <v>1127</v>
      </c>
      <c r="D106" s="9" t="s">
        <v>1226</v>
      </c>
      <c r="E106" s="9"/>
      <c r="F106" s="9"/>
    </row>
    <row r="107" spans="1:6">
      <c r="A107" s="9">
        <v>106</v>
      </c>
      <c r="B107" s="9" t="s">
        <v>387</v>
      </c>
      <c r="C107" s="9" t="s">
        <v>1128</v>
      </c>
      <c r="D107" s="9" t="s">
        <v>1223</v>
      </c>
      <c r="E107" s="9"/>
      <c r="F107" s="9"/>
    </row>
    <row r="108" spans="1:6">
      <c r="A108" s="9">
        <v>107</v>
      </c>
      <c r="B108" s="9" t="s">
        <v>387</v>
      </c>
      <c r="C108" s="9" t="s">
        <v>1129</v>
      </c>
      <c r="D108" s="9" t="s">
        <v>1224</v>
      </c>
      <c r="E108" s="9"/>
      <c r="F108" s="9"/>
    </row>
    <row r="109" spans="1:6">
      <c r="A109" s="9">
        <v>108</v>
      </c>
      <c r="B109" s="9" t="s">
        <v>387</v>
      </c>
      <c r="C109" s="9" t="s">
        <v>1130</v>
      </c>
      <c r="D109" s="9" t="s">
        <v>1225</v>
      </c>
      <c r="E109" s="9"/>
      <c r="F109" s="9"/>
    </row>
    <row r="110" spans="1:6">
      <c r="A110" s="9">
        <v>109</v>
      </c>
      <c r="B110" s="9" t="s">
        <v>387</v>
      </c>
      <c r="C110" s="9" t="s">
        <v>1131</v>
      </c>
      <c r="D110" s="9" t="s">
        <v>1226</v>
      </c>
      <c r="E110" s="9"/>
      <c r="F110" s="9"/>
    </row>
    <row r="111" spans="1:6">
      <c r="A111" s="9">
        <v>110</v>
      </c>
      <c r="B111" s="9" t="s">
        <v>420</v>
      </c>
      <c r="C111" s="9" t="s">
        <v>1132</v>
      </c>
      <c r="D111" s="9" t="s">
        <v>1223</v>
      </c>
      <c r="E111" s="9"/>
      <c r="F111" s="9"/>
    </row>
    <row r="112" spans="1:6">
      <c r="A112" s="9">
        <v>111</v>
      </c>
      <c r="B112" s="9" t="s">
        <v>420</v>
      </c>
      <c r="C112" s="9" t="s">
        <v>1133</v>
      </c>
      <c r="D112" s="9" t="s">
        <v>1224</v>
      </c>
      <c r="E112" s="9"/>
      <c r="F112" s="9" t="s">
        <v>1229</v>
      </c>
    </row>
    <row r="113" spans="1:6">
      <c r="A113" s="9">
        <v>112</v>
      </c>
      <c r="B113" s="9" t="s">
        <v>420</v>
      </c>
      <c r="C113" s="9" t="s">
        <v>1134</v>
      </c>
      <c r="D113" s="9" t="s">
        <v>1225</v>
      </c>
      <c r="E113" s="9"/>
      <c r="F113" s="9"/>
    </row>
    <row r="114" spans="1:6">
      <c r="A114" s="9">
        <v>113</v>
      </c>
      <c r="B114" s="9" t="s">
        <v>420</v>
      </c>
      <c r="C114" s="9" t="s">
        <v>1135</v>
      </c>
      <c r="D114" s="9" t="s">
        <v>1226</v>
      </c>
      <c r="E114" s="9"/>
      <c r="F114" s="9"/>
    </row>
    <row r="115" spans="1:6">
      <c r="A115" s="9">
        <v>114</v>
      </c>
      <c r="B115" s="9" t="s">
        <v>423</v>
      </c>
      <c r="C115" s="9" t="s">
        <v>1136</v>
      </c>
      <c r="D115" s="9" t="s">
        <v>1223</v>
      </c>
      <c r="E115" s="9">
        <v>1</v>
      </c>
      <c r="F115" s="9"/>
    </row>
    <row r="116" spans="1:6">
      <c r="A116" s="9">
        <v>115</v>
      </c>
      <c r="B116" s="9" t="s">
        <v>423</v>
      </c>
      <c r="C116" s="9" t="s">
        <v>1137</v>
      </c>
      <c r="D116" s="9" t="s">
        <v>1224</v>
      </c>
      <c r="E116" s="9"/>
      <c r="F116" s="9"/>
    </row>
    <row r="117" spans="1:6">
      <c r="A117" s="9">
        <v>116</v>
      </c>
      <c r="B117" s="9" t="s">
        <v>423</v>
      </c>
      <c r="C117" s="9" t="s">
        <v>1138</v>
      </c>
      <c r="D117" s="9" t="s">
        <v>1225</v>
      </c>
      <c r="E117" s="9"/>
      <c r="F117" s="9"/>
    </row>
    <row r="118" spans="1:6">
      <c r="A118" s="9">
        <v>117</v>
      </c>
      <c r="B118" s="9" t="s">
        <v>423</v>
      </c>
      <c r="C118" s="9" t="s">
        <v>1139</v>
      </c>
      <c r="D118" s="9" t="s">
        <v>1226</v>
      </c>
      <c r="E118" s="9"/>
      <c r="F118" s="9"/>
    </row>
    <row r="119" spans="1:6">
      <c r="A119" s="9">
        <v>118</v>
      </c>
      <c r="B119" s="9" t="s">
        <v>421</v>
      </c>
      <c r="C119" s="9" t="s">
        <v>1140</v>
      </c>
      <c r="D119" s="9" t="s">
        <v>1223</v>
      </c>
      <c r="E119" s="9"/>
      <c r="F119" s="9"/>
    </row>
    <row r="120" spans="1:6">
      <c r="A120" s="9">
        <v>119</v>
      </c>
      <c r="B120" s="9" t="s">
        <v>421</v>
      </c>
      <c r="C120" s="9" t="s">
        <v>1141</v>
      </c>
      <c r="D120" s="9" t="s">
        <v>1224</v>
      </c>
      <c r="E120" s="9"/>
      <c r="F120" s="9"/>
    </row>
    <row r="121" spans="1:6">
      <c r="A121" s="9">
        <v>120</v>
      </c>
      <c r="B121" s="9" t="s">
        <v>421</v>
      </c>
      <c r="C121" s="9" t="s">
        <v>1142</v>
      </c>
      <c r="D121" s="9" t="s">
        <v>1225</v>
      </c>
      <c r="E121" s="9"/>
      <c r="F121" s="9"/>
    </row>
    <row r="122" spans="1:6">
      <c r="A122" s="9">
        <v>121</v>
      </c>
      <c r="B122" s="9" t="s">
        <v>421</v>
      </c>
      <c r="C122" s="9" t="s">
        <v>1143</v>
      </c>
      <c r="D122" s="9" t="s">
        <v>1226</v>
      </c>
      <c r="E122" s="9"/>
      <c r="F122" s="9"/>
    </row>
    <row r="123" spans="1:6">
      <c r="A123" s="9">
        <v>122</v>
      </c>
      <c r="B123" s="9" t="s">
        <v>421</v>
      </c>
      <c r="C123" s="9" t="s">
        <v>1144</v>
      </c>
      <c r="D123" s="9" t="s">
        <v>1226</v>
      </c>
      <c r="E123" s="9"/>
      <c r="F123" s="9"/>
    </row>
    <row r="124" spans="1:6">
      <c r="A124" s="9">
        <v>123</v>
      </c>
      <c r="B124" s="9" t="s">
        <v>422</v>
      </c>
      <c r="C124" s="9" t="s">
        <v>1145</v>
      </c>
      <c r="D124" s="9" t="s">
        <v>1223</v>
      </c>
      <c r="E124" s="9"/>
      <c r="F124" s="9" t="s">
        <v>1229</v>
      </c>
    </row>
    <row r="125" spans="1:6">
      <c r="A125" s="9">
        <v>124</v>
      </c>
      <c r="B125" s="9" t="s">
        <v>422</v>
      </c>
      <c r="C125" s="9" t="s">
        <v>1146</v>
      </c>
      <c r="D125" s="9" t="s">
        <v>1224</v>
      </c>
      <c r="E125" s="9"/>
      <c r="F125" s="9"/>
    </row>
    <row r="126" spans="1:6">
      <c r="A126" s="9">
        <v>125</v>
      </c>
      <c r="B126" s="9" t="s">
        <v>422</v>
      </c>
      <c r="C126" s="9" t="s">
        <v>1147</v>
      </c>
      <c r="D126" s="9" t="s">
        <v>1225</v>
      </c>
      <c r="E126" s="9"/>
      <c r="F126" s="9"/>
    </row>
    <row r="127" spans="1:6">
      <c r="A127" s="9">
        <v>126</v>
      </c>
      <c r="B127" s="9" t="s">
        <v>422</v>
      </c>
      <c r="C127" s="9" t="s">
        <v>1148</v>
      </c>
      <c r="D127" s="9" t="s">
        <v>1226</v>
      </c>
      <c r="E127" s="9"/>
      <c r="F127" s="9"/>
    </row>
    <row r="128" spans="1:6">
      <c r="A128" s="9">
        <v>127</v>
      </c>
      <c r="B128" s="9" t="s">
        <v>821</v>
      </c>
      <c r="C128" s="9" t="s">
        <v>1149</v>
      </c>
      <c r="D128" s="9" t="s">
        <v>1223</v>
      </c>
      <c r="E128" s="9"/>
      <c r="F128" s="9"/>
    </row>
    <row r="129" spans="1:6">
      <c r="A129" s="9">
        <v>128</v>
      </c>
      <c r="B129" s="9" t="s">
        <v>821</v>
      </c>
      <c r="C129" s="9" t="s">
        <v>1150</v>
      </c>
      <c r="D129" s="9" t="s">
        <v>1224</v>
      </c>
      <c r="E129" s="9"/>
      <c r="F129" s="9"/>
    </row>
    <row r="130" spans="1:6">
      <c r="A130" s="9">
        <v>129</v>
      </c>
      <c r="B130" s="9" t="s">
        <v>821</v>
      </c>
      <c r="C130" s="9" t="s">
        <v>1151</v>
      </c>
      <c r="D130" s="9" t="s">
        <v>1225</v>
      </c>
      <c r="E130" s="9"/>
      <c r="F130" s="9"/>
    </row>
    <row r="131" spans="1:6">
      <c r="A131" s="9">
        <v>130</v>
      </c>
      <c r="B131" s="9" t="s">
        <v>821</v>
      </c>
      <c r="C131" s="9" t="s">
        <v>1152</v>
      </c>
      <c r="D131" s="9" t="s">
        <v>1226</v>
      </c>
      <c r="E131" s="9"/>
      <c r="F131" s="9"/>
    </row>
    <row r="132" spans="1:6">
      <c r="A132" s="9">
        <v>131</v>
      </c>
      <c r="B132" s="9" t="s">
        <v>474</v>
      </c>
      <c r="C132" s="9" t="s">
        <v>1153</v>
      </c>
      <c r="D132" s="9" t="s">
        <v>1223</v>
      </c>
      <c r="E132" s="9"/>
      <c r="F132" s="9"/>
    </row>
    <row r="133" spans="1:6">
      <c r="A133" s="9">
        <v>132</v>
      </c>
      <c r="B133" s="9" t="s">
        <v>474</v>
      </c>
      <c r="C133" s="9" t="s">
        <v>1154</v>
      </c>
      <c r="D133" s="9" t="s">
        <v>1224</v>
      </c>
      <c r="E133" s="9">
        <v>1</v>
      </c>
      <c r="F133" s="9" t="s">
        <v>1229</v>
      </c>
    </row>
    <row r="134" spans="1:6">
      <c r="A134" s="9">
        <v>133</v>
      </c>
      <c r="B134" s="9" t="s">
        <v>474</v>
      </c>
      <c r="C134" s="9" t="s">
        <v>1155</v>
      </c>
      <c r="D134" s="9" t="s">
        <v>1225</v>
      </c>
      <c r="E134" s="9"/>
      <c r="F134" s="9"/>
    </row>
    <row r="135" spans="1:6">
      <c r="A135" s="9">
        <v>134</v>
      </c>
      <c r="B135" s="9" t="s">
        <v>474</v>
      </c>
      <c r="C135" s="9" t="s">
        <v>1156</v>
      </c>
      <c r="D135" s="9" t="s">
        <v>1226</v>
      </c>
      <c r="E135" s="9"/>
      <c r="F135" s="9"/>
    </row>
    <row r="136" spans="1:6">
      <c r="A136" s="9">
        <v>135</v>
      </c>
      <c r="B136" s="9" t="s">
        <v>475</v>
      </c>
      <c r="C136" s="9" t="s">
        <v>1157</v>
      </c>
      <c r="D136" s="9" t="s">
        <v>1223</v>
      </c>
      <c r="E136" s="9"/>
      <c r="F136" s="9"/>
    </row>
    <row r="137" spans="1:6">
      <c r="A137" s="9">
        <v>136</v>
      </c>
      <c r="B137" s="9" t="s">
        <v>475</v>
      </c>
      <c r="C137" s="9" t="s">
        <v>1158</v>
      </c>
      <c r="D137" s="9" t="s">
        <v>1224</v>
      </c>
      <c r="E137" s="9"/>
      <c r="F137" s="9"/>
    </row>
    <row r="138" spans="1:6">
      <c r="A138" s="9">
        <v>137</v>
      </c>
      <c r="B138" s="9" t="s">
        <v>475</v>
      </c>
      <c r="C138" s="9" t="s">
        <v>1159</v>
      </c>
      <c r="D138" s="9" t="s">
        <v>1225</v>
      </c>
      <c r="E138" s="9"/>
      <c r="F138" s="9"/>
    </row>
    <row r="139" spans="1:6">
      <c r="A139" s="9">
        <v>138</v>
      </c>
      <c r="B139" s="9" t="s">
        <v>475</v>
      </c>
      <c r="C139" s="9" t="s">
        <v>1160</v>
      </c>
      <c r="D139" s="9" t="s">
        <v>1226</v>
      </c>
      <c r="E139" s="9"/>
      <c r="F139" s="9"/>
    </row>
    <row r="140" spans="1:6">
      <c r="A140" s="9">
        <v>139</v>
      </c>
      <c r="B140" s="9" t="s">
        <v>822</v>
      </c>
      <c r="C140" s="9" t="s">
        <v>1161</v>
      </c>
      <c r="D140" s="9" t="s">
        <v>1223</v>
      </c>
      <c r="E140" s="9">
        <v>1</v>
      </c>
      <c r="F140" s="9"/>
    </row>
    <row r="141" spans="1:6">
      <c r="A141" s="9">
        <v>140</v>
      </c>
      <c r="B141" s="9" t="s">
        <v>822</v>
      </c>
      <c r="C141" s="9" t="s">
        <v>1162</v>
      </c>
      <c r="D141" s="9" t="s">
        <v>1224</v>
      </c>
      <c r="E141" s="9">
        <v>1</v>
      </c>
      <c r="F141" s="9"/>
    </row>
    <row r="142" spans="1:6">
      <c r="A142" s="9">
        <v>141</v>
      </c>
      <c r="B142" s="9" t="s">
        <v>822</v>
      </c>
      <c r="C142" s="9" t="s">
        <v>1163</v>
      </c>
      <c r="D142" s="9" t="s">
        <v>1225</v>
      </c>
      <c r="E142" s="9"/>
      <c r="F142" s="9"/>
    </row>
    <row r="143" spans="1:6">
      <c r="A143" s="9">
        <v>142</v>
      </c>
      <c r="B143" s="9" t="s">
        <v>822</v>
      </c>
      <c r="C143" s="9" t="s">
        <v>1164</v>
      </c>
      <c r="D143" s="9" t="s">
        <v>1226</v>
      </c>
      <c r="E143" s="9">
        <v>1</v>
      </c>
      <c r="F143" s="9"/>
    </row>
    <row r="144" spans="1:6">
      <c r="A144" s="9">
        <v>143</v>
      </c>
      <c r="B144" s="9" t="s">
        <v>823</v>
      </c>
      <c r="C144" s="9" t="s">
        <v>1165</v>
      </c>
      <c r="D144" s="9" t="s">
        <v>1223</v>
      </c>
      <c r="E144" s="9"/>
      <c r="F144" s="9"/>
    </row>
    <row r="145" spans="1:6">
      <c r="A145" s="9">
        <v>144</v>
      </c>
      <c r="B145" s="9" t="s">
        <v>823</v>
      </c>
      <c r="C145" s="9" t="s">
        <v>1166</v>
      </c>
      <c r="D145" s="9" t="s">
        <v>1224</v>
      </c>
      <c r="E145" s="9"/>
      <c r="F145" s="9"/>
    </row>
    <row r="146" spans="1:6">
      <c r="A146" s="9">
        <v>145</v>
      </c>
      <c r="B146" s="9" t="s">
        <v>823</v>
      </c>
      <c r="C146" s="9" t="s">
        <v>1167</v>
      </c>
      <c r="D146" s="9" t="s">
        <v>1225</v>
      </c>
      <c r="E146" s="9"/>
      <c r="F146" s="9"/>
    </row>
    <row r="147" spans="1:6">
      <c r="A147" s="9">
        <v>146</v>
      </c>
      <c r="B147" s="9" t="s">
        <v>823</v>
      </c>
      <c r="C147" s="9" t="s">
        <v>1168</v>
      </c>
      <c r="D147" s="9" t="s">
        <v>1226</v>
      </c>
      <c r="E147" s="9"/>
      <c r="F147" s="9"/>
    </row>
    <row r="148" spans="1:6">
      <c r="A148" s="9">
        <v>147</v>
      </c>
      <c r="B148" s="9" t="s">
        <v>476</v>
      </c>
      <c r="C148" s="9" t="s">
        <v>1169</v>
      </c>
      <c r="D148" s="9" t="s">
        <v>1223</v>
      </c>
      <c r="E148" s="9">
        <v>1</v>
      </c>
      <c r="F148" s="9" t="s">
        <v>1229</v>
      </c>
    </row>
    <row r="149" spans="1:6">
      <c r="A149" s="9">
        <v>148</v>
      </c>
      <c r="B149" s="9" t="s">
        <v>476</v>
      </c>
      <c r="C149" s="9" t="s">
        <v>1170</v>
      </c>
      <c r="D149" s="9" t="s">
        <v>1224</v>
      </c>
      <c r="E149" s="9">
        <v>1</v>
      </c>
      <c r="F149" s="9"/>
    </row>
    <row r="150" spans="1:6">
      <c r="A150" s="9">
        <v>149</v>
      </c>
      <c r="B150" s="9" t="s">
        <v>476</v>
      </c>
      <c r="C150" s="9" t="s">
        <v>1171</v>
      </c>
      <c r="D150" s="9" t="s">
        <v>1225</v>
      </c>
      <c r="E150" s="9"/>
      <c r="F150" s="9"/>
    </row>
    <row r="151" spans="1:6">
      <c r="A151" s="9">
        <v>150</v>
      </c>
      <c r="B151" s="9" t="s">
        <v>476</v>
      </c>
      <c r="C151" s="9" t="s">
        <v>1172</v>
      </c>
      <c r="D151" s="9" t="s">
        <v>1226</v>
      </c>
      <c r="E151" s="9">
        <v>1</v>
      </c>
      <c r="F151" s="9"/>
    </row>
    <row r="152" spans="1:6">
      <c r="A152" s="9">
        <v>151</v>
      </c>
      <c r="B152" s="9" t="s">
        <v>824</v>
      </c>
      <c r="C152" s="9" t="s">
        <v>1173</v>
      </c>
      <c r="D152" s="9" t="s">
        <v>1223</v>
      </c>
      <c r="E152" s="9">
        <v>1</v>
      </c>
      <c r="F152" s="9"/>
    </row>
    <row r="153" spans="1:6">
      <c r="A153" s="9">
        <v>152</v>
      </c>
      <c r="B153" s="9" t="s">
        <v>824</v>
      </c>
      <c r="C153" s="9" t="s">
        <v>1174</v>
      </c>
      <c r="D153" s="9" t="s">
        <v>1224</v>
      </c>
      <c r="E153" s="9">
        <v>1</v>
      </c>
      <c r="F153" s="9" t="s">
        <v>1229</v>
      </c>
    </row>
    <row r="154" spans="1:6">
      <c r="A154" s="9">
        <v>153</v>
      </c>
      <c r="B154" s="9" t="s">
        <v>824</v>
      </c>
      <c r="C154" s="9" t="s">
        <v>1175</v>
      </c>
      <c r="D154" s="9" t="s">
        <v>1225</v>
      </c>
      <c r="E154" s="9"/>
      <c r="F154" s="9"/>
    </row>
    <row r="155" spans="1:6">
      <c r="A155" s="9">
        <v>154</v>
      </c>
      <c r="B155" s="9" t="s">
        <v>824</v>
      </c>
      <c r="C155" s="9" t="s">
        <v>1176</v>
      </c>
      <c r="D155" s="9" t="s">
        <v>1226</v>
      </c>
      <c r="E155" s="9"/>
      <c r="F155" s="9"/>
    </row>
    <row r="156" spans="1:6">
      <c r="A156" s="9">
        <v>155</v>
      </c>
      <c r="B156" s="9" t="s">
        <v>825</v>
      </c>
      <c r="C156" s="9" t="s">
        <v>1177</v>
      </c>
      <c r="D156" s="9" t="s">
        <v>1223</v>
      </c>
      <c r="E156" s="9">
        <v>1</v>
      </c>
      <c r="F156" s="9"/>
    </row>
    <row r="157" spans="1:6">
      <c r="A157" s="9">
        <v>156</v>
      </c>
      <c r="B157" s="9" t="s">
        <v>825</v>
      </c>
      <c r="C157" s="9" t="s">
        <v>1178</v>
      </c>
      <c r="D157" s="9" t="s">
        <v>1224</v>
      </c>
      <c r="E157" s="9"/>
      <c r="F157" s="9"/>
    </row>
    <row r="158" spans="1:6">
      <c r="A158" s="9">
        <v>157</v>
      </c>
      <c r="B158" s="9" t="s">
        <v>825</v>
      </c>
      <c r="C158" s="9" t="s">
        <v>1179</v>
      </c>
      <c r="D158" s="9" t="s">
        <v>1225</v>
      </c>
      <c r="E158" s="9"/>
      <c r="F158" s="9"/>
    </row>
    <row r="159" spans="1:6">
      <c r="A159" s="9">
        <v>158</v>
      </c>
      <c r="B159" s="9" t="s">
        <v>825</v>
      </c>
      <c r="C159" s="9" t="s">
        <v>1180</v>
      </c>
      <c r="D159" s="9" t="s">
        <v>1226</v>
      </c>
      <c r="E159" s="9"/>
      <c r="F159" s="9"/>
    </row>
    <row r="160" spans="1:6">
      <c r="A160" s="9">
        <v>159</v>
      </c>
      <c r="B160" s="9" t="s">
        <v>826</v>
      </c>
      <c r="C160" s="9" t="s">
        <v>1181</v>
      </c>
      <c r="D160" s="9" t="s">
        <v>1223</v>
      </c>
      <c r="E160" s="9"/>
      <c r="F160" s="9"/>
    </row>
    <row r="161" spans="1:6">
      <c r="A161" s="9">
        <v>160</v>
      </c>
      <c r="B161" s="9" t="s">
        <v>826</v>
      </c>
      <c r="C161" s="9" t="s">
        <v>1182</v>
      </c>
      <c r="D161" s="9" t="s">
        <v>1224</v>
      </c>
      <c r="E161" s="9"/>
      <c r="F161" s="9"/>
    </row>
    <row r="162" spans="1:6">
      <c r="A162" s="9">
        <v>161</v>
      </c>
      <c r="B162" s="9" t="s">
        <v>826</v>
      </c>
      <c r="C162" s="9" t="s">
        <v>1183</v>
      </c>
      <c r="D162" s="9" t="s">
        <v>1225</v>
      </c>
      <c r="E162" s="9"/>
      <c r="F162" s="9"/>
    </row>
    <row r="163" spans="1:6">
      <c r="A163" s="9">
        <v>162</v>
      </c>
      <c r="B163" s="9" t="s">
        <v>826</v>
      </c>
      <c r="C163" s="9" t="s">
        <v>1184</v>
      </c>
      <c r="D163" s="9" t="s">
        <v>1226</v>
      </c>
      <c r="E163" s="9"/>
      <c r="F163" s="9"/>
    </row>
    <row r="164" spans="1:6">
      <c r="A164" s="9">
        <v>163</v>
      </c>
      <c r="B164" s="9" t="s">
        <v>827</v>
      </c>
      <c r="C164" s="9" t="s">
        <v>1185</v>
      </c>
      <c r="D164" s="9" t="s">
        <v>1223</v>
      </c>
      <c r="E164" s="9"/>
      <c r="F164" s="9"/>
    </row>
    <row r="165" spans="1:6">
      <c r="A165" s="9">
        <v>164</v>
      </c>
      <c r="B165" s="9" t="s">
        <v>827</v>
      </c>
      <c r="C165" s="9" t="s">
        <v>1186</v>
      </c>
      <c r="D165" s="9" t="s">
        <v>1224</v>
      </c>
      <c r="E165" s="9">
        <v>1</v>
      </c>
      <c r="F165" s="9"/>
    </row>
    <row r="166" spans="1:6">
      <c r="A166" s="9">
        <v>165</v>
      </c>
      <c r="B166" s="9" t="s">
        <v>827</v>
      </c>
      <c r="C166" s="9" t="s">
        <v>1187</v>
      </c>
      <c r="D166" s="9" t="s">
        <v>1225</v>
      </c>
      <c r="E166" s="9"/>
      <c r="F166" s="9"/>
    </row>
    <row r="167" spans="1:6">
      <c r="A167" s="9">
        <v>166</v>
      </c>
      <c r="B167" s="9" t="s">
        <v>827</v>
      </c>
      <c r="C167" s="9" t="s">
        <v>1188</v>
      </c>
      <c r="D167" s="9" t="s">
        <v>1226</v>
      </c>
      <c r="E167" s="9"/>
      <c r="F167" s="9"/>
    </row>
    <row r="168" spans="1:6">
      <c r="A168" s="9">
        <v>167</v>
      </c>
      <c r="B168" s="9" t="s">
        <v>526</v>
      </c>
      <c r="C168" s="9" t="s">
        <v>1189</v>
      </c>
      <c r="D168" s="9" t="s">
        <v>1223</v>
      </c>
      <c r="E168" s="9"/>
      <c r="F168" s="9" t="s">
        <v>1229</v>
      </c>
    </row>
    <row r="169" spans="1:6">
      <c r="A169" s="9">
        <v>168</v>
      </c>
      <c r="B169" s="9" t="s">
        <v>526</v>
      </c>
      <c r="C169" s="9" t="s">
        <v>1190</v>
      </c>
      <c r="D169" s="9" t="s">
        <v>1224</v>
      </c>
      <c r="E169" s="9"/>
      <c r="F169" s="9"/>
    </row>
    <row r="170" spans="1:6">
      <c r="A170" s="9">
        <v>169</v>
      </c>
      <c r="B170" s="9" t="s">
        <v>526</v>
      </c>
      <c r="C170" s="9" t="s">
        <v>1191</v>
      </c>
      <c r="D170" s="9" t="s">
        <v>1225</v>
      </c>
      <c r="E170" s="9"/>
      <c r="F170" s="9"/>
    </row>
    <row r="171" spans="1:6">
      <c r="A171" s="9">
        <v>170</v>
      </c>
      <c r="B171" s="9" t="s">
        <v>526</v>
      </c>
      <c r="C171" s="9" t="s">
        <v>1192</v>
      </c>
      <c r="D171" s="9" t="s">
        <v>1226</v>
      </c>
      <c r="E171" s="9"/>
      <c r="F171" s="9"/>
    </row>
    <row r="172" spans="1:6">
      <c r="A172" s="9">
        <v>171</v>
      </c>
      <c r="B172" s="9" t="s">
        <v>530</v>
      </c>
      <c r="C172" s="9" t="s">
        <v>1193</v>
      </c>
      <c r="D172" s="9" t="s">
        <v>1223</v>
      </c>
      <c r="E172" s="9"/>
      <c r="F172" s="9"/>
    </row>
    <row r="173" spans="1:6">
      <c r="A173" s="9">
        <v>172</v>
      </c>
      <c r="B173" s="9" t="s">
        <v>530</v>
      </c>
      <c r="C173" s="9" t="s">
        <v>1194</v>
      </c>
      <c r="D173" s="9" t="s">
        <v>1224</v>
      </c>
      <c r="E173" s="9"/>
      <c r="F173" s="9"/>
    </row>
    <row r="174" spans="1:6">
      <c r="A174" s="9">
        <v>173</v>
      </c>
      <c r="B174" s="9" t="s">
        <v>530</v>
      </c>
      <c r="C174" s="9" t="s">
        <v>1195</v>
      </c>
      <c r="D174" s="9" t="s">
        <v>1225</v>
      </c>
      <c r="E174" s="9"/>
      <c r="F174" s="9"/>
    </row>
    <row r="175" spans="1:6">
      <c r="A175" s="9">
        <v>174</v>
      </c>
      <c r="B175" s="9" t="s">
        <v>530</v>
      </c>
      <c r="C175" s="9" t="s">
        <v>1196</v>
      </c>
      <c r="D175" s="9" t="s">
        <v>1226</v>
      </c>
      <c r="E175" s="9"/>
      <c r="F175" s="9"/>
    </row>
    <row r="176" spans="1:6">
      <c r="A176" s="9">
        <v>175</v>
      </c>
      <c r="B176" s="9" t="s">
        <v>528</v>
      </c>
      <c r="C176" s="9" t="s">
        <v>1197</v>
      </c>
      <c r="D176" s="9" t="s">
        <v>1223</v>
      </c>
      <c r="E176" s="9"/>
      <c r="F176" s="9"/>
    </row>
    <row r="177" spans="1:6">
      <c r="A177" s="9">
        <v>176</v>
      </c>
      <c r="B177" s="9" t="s">
        <v>528</v>
      </c>
      <c r="C177" s="9" t="s">
        <v>1198</v>
      </c>
      <c r="D177" s="9" t="s">
        <v>1224</v>
      </c>
      <c r="E177" s="9"/>
      <c r="F177" s="9"/>
    </row>
    <row r="178" spans="1:6">
      <c r="A178" s="9">
        <v>177</v>
      </c>
      <c r="B178" s="9" t="s">
        <v>528</v>
      </c>
      <c r="C178" s="9" t="s">
        <v>1199</v>
      </c>
      <c r="D178" s="9" t="s">
        <v>1225</v>
      </c>
      <c r="E178" s="9"/>
      <c r="F178" s="9"/>
    </row>
    <row r="179" spans="1:6">
      <c r="A179" s="9">
        <v>178</v>
      </c>
      <c r="B179" s="9" t="s">
        <v>528</v>
      </c>
      <c r="C179" s="9" t="s">
        <v>1200</v>
      </c>
      <c r="D179" s="9" t="s">
        <v>1226</v>
      </c>
      <c r="E179" s="9"/>
      <c r="F179" s="9"/>
    </row>
    <row r="180" spans="1:6">
      <c r="A180" s="9">
        <v>179</v>
      </c>
      <c r="B180" s="9" t="s">
        <v>527</v>
      </c>
      <c r="C180" s="9" t="s">
        <v>1201</v>
      </c>
      <c r="D180" s="9" t="s">
        <v>1223</v>
      </c>
      <c r="E180" s="9"/>
      <c r="F180" s="9"/>
    </row>
    <row r="181" spans="1:6">
      <c r="A181" s="9">
        <v>180</v>
      </c>
      <c r="B181" s="9" t="s">
        <v>527</v>
      </c>
      <c r="C181" s="9" t="s">
        <v>1202</v>
      </c>
      <c r="D181" s="9" t="s">
        <v>1224</v>
      </c>
      <c r="E181" s="9"/>
      <c r="F181" s="9"/>
    </row>
    <row r="182" spans="1:6">
      <c r="A182" s="9">
        <v>181</v>
      </c>
      <c r="B182" s="9" t="s">
        <v>527</v>
      </c>
      <c r="C182" s="9" t="s">
        <v>1203</v>
      </c>
      <c r="D182" s="9" t="s">
        <v>1224</v>
      </c>
      <c r="E182" s="9">
        <v>1</v>
      </c>
      <c r="F182" s="9" t="s">
        <v>1229</v>
      </c>
    </row>
    <row r="183" spans="1:6">
      <c r="A183" s="9">
        <v>182</v>
      </c>
      <c r="B183" s="9" t="s">
        <v>527</v>
      </c>
      <c r="C183" s="9" t="s">
        <v>1204</v>
      </c>
      <c r="D183" s="9" t="s">
        <v>1225</v>
      </c>
      <c r="E183" s="9"/>
      <c r="F183" s="9"/>
    </row>
    <row r="184" spans="1:6">
      <c r="A184" s="9">
        <v>183</v>
      </c>
      <c r="B184" s="9" t="s">
        <v>527</v>
      </c>
      <c r="C184" s="9" t="s">
        <v>1205</v>
      </c>
      <c r="D184" s="9" t="s">
        <v>1226</v>
      </c>
      <c r="E184" s="9"/>
      <c r="F184" s="9"/>
    </row>
    <row r="185" spans="1:6">
      <c r="A185" s="9">
        <v>184</v>
      </c>
      <c r="B185" s="9" t="s">
        <v>531</v>
      </c>
      <c r="C185" s="9" t="s">
        <v>1206</v>
      </c>
      <c r="D185" s="9" t="s">
        <v>1223</v>
      </c>
      <c r="E185" s="9"/>
      <c r="F185" s="9"/>
    </row>
    <row r="186" spans="1:6">
      <c r="A186" s="9">
        <v>185</v>
      </c>
      <c r="B186" s="9" t="s">
        <v>531</v>
      </c>
      <c r="C186" s="9" t="s">
        <v>1207</v>
      </c>
      <c r="D186" s="9" t="s">
        <v>1223</v>
      </c>
      <c r="E186" s="9"/>
      <c r="F186" s="9"/>
    </row>
    <row r="187" spans="1:6">
      <c r="A187" s="9">
        <v>186</v>
      </c>
      <c r="B187" s="9" t="s">
        <v>531</v>
      </c>
      <c r="C187" s="9" t="s">
        <v>1208</v>
      </c>
      <c r="D187" s="9" t="s">
        <v>1224</v>
      </c>
      <c r="E187" s="9"/>
      <c r="F187" s="9"/>
    </row>
    <row r="188" spans="1:6">
      <c r="A188" s="9">
        <v>187</v>
      </c>
      <c r="B188" s="9" t="s">
        <v>531</v>
      </c>
      <c r="C188" s="9" t="s">
        <v>1209</v>
      </c>
      <c r="D188" s="9" t="s">
        <v>1225</v>
      </c>
      <c r="E188" s="9"/>
      <c r="F188" s="9"/>
    </row>
    <row r="189" spans="1:6">
      <c r="A189" s="9">
        <v>188</v>
      </c>
      <c r="B189" s="9" t="s">
        <v>531</v>
      </c>
      <c r="C189" s="9" t="s">
        <v>1210</v>
      </c>
      <c r="D189" s="9" t="s">
        <v>1226</v>
      </c>
      <c r="E189" s="9"/>
      <c r="F189" s="9"/>
    </row>
    <row r="190" spans="1:6">
      <c r="A190" s="9">
        <v>189</v>
      </c>
      <c r="B190" s="9" t="s">
        <v>529</v>
      </c>
      <c r="C190" s="9" t="s">
        <v>1211</v>
      </c>
      <c r="D190" s="9" t="s">
        <v>1223</v>
      </c>
      <c r="E190" s="9"/>
      <c r="F190" s="9"/>
    </row>
    <row r="191" spans="1:6">
      <c r="A191" s="9">
        <v>190</v>
      </c>
      <c r="B191" s="9" t="s">
        <v>529</v>
      </c>
      <c r="C191" s="9" t="s">
        <v>1212</v>
      </c>
      <c r="D191" s="9" t="s">
        <v>1224</v>
      </c>
      <c r="E191" s="9"/>
      <c r="F191" s="9"/>
    </row>
    <row r="192" spans="1:6">
      <c r="A192" s="9">
        <v>191</v>
      </c>
      <c r="B192" s="9" t="s">
        <v>529</v>
      </c>
      <c r="C192" s="9" t="s">
        <v>1213</v>
      </c>
      <c r="D192" s="9" t="s">
        <v>1225</v>
      </c>
      <c r="E192" s="9"/>
      <c r="F192" s="9"/>
    </row>
    <row r="193" spans="1:6">
      <c r="A193" s="9">
        <v>192</v>
      </c>
      <c r="B193" s="9" t="s">
        <v>529</v>
      </c>
      <c r="C193" s="9" t="s">
        <v>1214</v>
      </c>
      <c r="D193" s="9" t="s">
        <v>1226</v>
      </c>
      <c r="E193" s="9"/>
      <c r="F193" s="9"/>
    </row>
    <row r="194" spans="1:6">
      <c r="A194" s="9">
        <v>193</v>
      </c>
      <c r="B194" s="9" t="s">
        <v>532</v>
      </c>
      <c r="C194" s="9" t="s">
        <v>1215</v>
      </c>
      <c r="D194" s="9" t="s">
        <v>1223</v>
      </c>
      <c r="E194" s="9"/>
      <c r="F194" s="9"/>
    </row>
    <row r="195" spans="1:6">
      <c r="A195" s="9">
        <v>194</v>
      </c>
      <c r="B195" s="9" t="s">
        <v>532</v>
      </c>
      <c r="C195" s="9" t="s">
        <v>1216</v>
      </c>
      <c r="D195" s="9" t="s">
        <v>1224</v>
      </c>
      <c r="E195" s="9"/>
      <c r="F195" s="9"/>
    </row>
    <row r="196" spans="1:6">
      <c r="A196" s="9">
        <v>195</v>
      </c>
      <c r="B196" s="9" t="s">
        <v>532</v>
      </c>
      <c r="C196" s="9" t="s">
        <v>1217</v>
      </c>
      <c r="D196" s="9" t="s">
        <v>1225</v>
      </c>
      <c r="E196" s="9"/>
      <c r="F196" s="9"/>
    </row>
    <row r="197" spans="1:6">
      <c r="A197" s="9">
        <v>196</v>
      </c>
      <c r="B197" s="9" t="s">
        <v>532</v>
      </c>
      <c r="C197" s="9" t="s">
        <v>1218</v>
      </c>
      <c r="D197" s="9" t="s">
        <v>1226</v>
      </c>
      <c r="E197" s="9">
        <v>1</v>
      </c>
      <c r="F197" s="9"/>
    </row>
    <row r="198" spans="1:6">
      <c r="A198" s="9">
        <v>197</v>
      </c>
      <c r="B198" s="9" t="s">
        <v>828</v>
      </c>
      <c r="C198" s="9" t="s">
        <v>1219</v>
      </c>
      <c r="D198" s="9" t="s">
        <v>1223</v>
      </c>
      <c r="E198" s="9">
        <v>1</v>
      </c>
      <c r="F198" s="9" t="s">
        <v>1229</v>
      </c>
    </row>
    <row r="199" spans="1:6">
      <c r="A199" s="9">
        <v>198</v>
      </c>
      <c r="B199" s="9" t="s">
        <v>828</v>
      </c>
      <c r="C199" s="9" t="s">
        <v>1220</v>
      </c>
      <c r="D199" s="9" t="s">
        <v>1224</v>
      </c>
      <c r="E199" s="9">
        <v>1</v>
      </c>
      <c r="F199" s="9"/>
    </row>
    <row r="200" spans="1:6">
      <c r="A200" s="9">
        <v>199</v>
      </c>
      <c r="B200" s="9" t="s">
        <v>828</v>
      </c>
      <c r="C200" s="9" t="s">
        <v>1221</v>
      </c>
      <c r="D200" s="9" t="s">
        <v>1225</v>
      </c>
      <c r="E200" s="9">
        <v>1</v>
      </c>
      <c r="F200" s="9"/>
    </row>
    <row r="201" spans="1:6">
      <c r="A201" s="9">
        <v>200</v>
      </c>
      <c r="B201" s="9" t="s">
        <v>828</v>
      </c>
      <c r="C201" s="9" t="s">
        <v>1222</v>
      </c>
      <c r="D201" s="9" t="s">
        <v>1226</v>
      </c>
      <c r="E201" s="9">
        <v>1</v>
      </c>
      <c r="F201" s="9"/>
    </row>
  </sheetData>
  <autoFilter ref="B1:F201"/>
  <phoneticPr fontId="3"/>
  <conditionalFormatting sqref="A2:F201">
    <cfRule type="expression" dxfId="0" priority="1" stopIfTrue="1">
      <formula>$E2&lt;&gt;1</formula>
    </cfRule>
  </conditionalFormatting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CC"/>
  </sheetPr>
  <dimension ref="A1:J88"/>
  <sheetViews>
    <sheetView tabSelected="1" zoomScale="85" zoomScaleNormal="85" workbookViewId="0">
      <selection activeCell="E3" sqref="E3:J88"/>
    </sheetView>
  </sheetViews>
  <sheetFormatPr defaultRowHeight="13.5"/>
  <cols>
    <col min="1" max="2" width="7.125" bestFit="1" customWidth="1"/>
    <col min="3" max="3" width="17.375" bestFit="1" customWidth="1"/>
    <col min="4" max="4" width="8.25" bestFit="1" customWidth="1"/>
    <col min="5" max="5" width="10.625" bestFit="1" customWidth="1"/>
    <col min="6" max="6" width="6" bestFit="1" customWidth="1"/>
    <col min="7" max="7" width="5.5" bestFit="1" customWidth="1"/>
    <col min="8" max="10" width="5.25" bestFit="1" customWidth="1"/>
  </cols>
  <sheetData>
    <row r="1" spans="1:10" ht="13.5" customHeight="1">
      <c r="A1" s="400" t="s">
        <v>2172</v>
      </c>
      <c r="B1" s="400" t="s">
        <v>2017</v>
      </c>
      <c r="C1" s="400" t="s">
        <v>2018</v>
      </c>
      <c r="D1" s="400" t="s">
        <v>2016</v>
      </c>
      <c r="E1" s="400" t="s">
        <v>2019</v>
      </c>
      <c r="F1" s="400" t="s">
        <v>2020</v>
      </c>
      <c r="G1" s="400" t="s">
        <v>2021</v>
      </c>
      <c r="H1" s="401" t="s">
        <v>2173</v>
      </c>
      <c r="I1" s="401"/>
      <c r="J1" s="401"/>
    </row>
    <row r="2" spans="1:10">
      <c r="A2" s="400"/>
      <c r="B2" s="400"/>
      <c r="C2" s="400"/>
      <c r="D2" s="400"/>
      <c r="E2" s="400"/>
      <c r="F2" s="400"/>
      <c r="G2" s="400"/>
      <c r="H2" s="386" t="s">
        <v>2038</v>
      </c>
      <c r="I2" s="386" t="s">
        <v>2041</v>
      </c>
      <c r="J2" s="386" t="s">
        <v>2029</v>
      </c>
    </row>
    <row r="3" spans="1:10" ht="12.75" customHeight="1">
      <c r="A3" s="396" t="s">
        <v>2022</v>
      </c>
      <c r="B3" s="3" t="s">
        <v>865</v>
      </c>
      <c r="C3" s="392" t="s">
        <v>898</v>
      </c>
      <c r="D3" s="3" t="s">
        <v>2023</v>
      </c>
      <c r="E3" s="394" t="s">
        <v>2024</v>
      </c>
      <c r="F3" s="394" t="s">
        <v>2025</v>
      </c>
      <c r="G3" s="394">
        <v>300</v>
      </c>
      <c r="H3" s="394">
        <v>0</v>
      </c>
      <c r="I3" s="394">
        <v>0</v>
      </c>
      <c r="J3" s="394">
        <v>4</v>
      </c>
    </row>
    <row r="4" spans="1:10" ht="12.75" customHeight="1">
      <c r="A4" s="397"/>
      <c r="B4" s="3" t="s">
        <v>866</v>
      </c>
      <c r="C4" s="392" t="s">
        <v>900</v>
      </c>
      <c r="D4" s="3" t="s">
        <v>2026</v>
      </c>
      <c r="E4" s="394" t="s">
        <v>2027</v>
      </c>
      <c r="F4" s="394" t="s">
        <v>2028</v>
      </c>
      <c r="G4" s="394">
        <v>900</v>
      </c>
      <c r="H4" s="394">
        <v>6</v>
      </c>
      <c r="I4" s="394">
        <v>0</v>
      </c>
      <c r="J4" s="394">
        <v>9</v>
      </c>
    </row>
    <row r="5" spans="1:10" ht="12.75" customHeight="1">
      <c r="A5" s="397"/>
      <c r="B5" s="3" t="s">
        <v>867</v>
      </c>
      <c r="C5" s="392" t="s">
        <v>901</v>
      </c>
      <c r="D5" s="3" t="s">
        <v>2023</v>
      </c>
      <c r="E5" s="394" t="s">
        <v>2030</v>
      </c>
      <c r="F5" s="394" t="s">
        <v>2028</v>
      </c>
      <c r="G5" s="394">
        <v>900</v>
      </c>
      <c r="H5" s="394">
        <v>9</v>
      </c>
      <c r="I5" s="394">
        <v>0</v>
      </c>
      <c r="J5" s="394">
        <v>6</v>
      </c>
    </row>
    <row r="6" spans="1:10" ht="12.75" customHeight="1">
      <c r="A6" s="397"/>
      <c r="B6" s="3" t="s">
        <v>870</v>
      </c>
      <c r="C6" s="392" t="s">
        <v>915</v>
      </c>
      <c r="D6" s="3" t="s">
        <v>2514</v>
      </c>
      <c r="E6" s="394" t="s">
        <v>2515</v>
      </c>
      <c r="F6" s="394" t="s">
        <v>2025</v>
      </c>
      <c r="G6" s="394">
        <v>450</v>
      </c>
      <c r="H6" s="394" t="s">
        <v>2174</v>
      </c>
      <c r="I6" s="394" t="s">
        <v>2174</v>
      </c>
      <c r="J6" s="394" t="s">
        <v>2174</v>
      </c>
    </row>
    <row r="7" spans="1:10" ht="12.75" customHeight="1">
      <c r="A7" s="398"/>
      <c r="B7" s="3" t="s">
        <v>872</v>
      </c>
      <c r="C7" s="392" t="s">
        <v>919</v>
      </c>
      <c r="D7" s="3" t="s">
        <v>2023</v>
      </c>
      <c r="E7" s="394" t="s">
        <v>2031</v>
      </c>
      <c r="F7" s="394" t="s">
        <v>2025</v>
      </c>
      <c r="G7" s="394">
        <v>300</v>
      </c>
      <c r="H7" s="394">
        <v>0</v>
      </c>
      <c r="I7" s="394">
        <v>0</v>
      </c>
      <c r="J7" s="394">
        <v>4</v>
      </c>
    </row>
    <row r="8" spans="1:10" ht="12.75" customHeight="1">
      <c r="A8" s="396" t="s">
        <v>2032</v>
      </c>
      <c r="B8" s="399" t="s">
        <v>69</v>
      </c>
      <c r="C8" s="392" t="s">
        <v>82</v>
      </c>
      <c r="D8" s="3" t="s">
        <v>2023</v>
      </c>
      <c r="E8" s="394" t="s">
        <v>2033</v>
      </c>
      <c r="F8" s="394" t="s">
        <v>2028</v>
      </c>
      <c r="G8" s="394">
        <v>900</v>
      </c>
      <c r="H8" s="394">
        <v>3</v>
      </c>
      <c r="I8" s="394">
        <v>9</v>
      </c>
      <c r="J8" s="394">
        <v>3</v>
      </c>
    </row>
    <row r="9" spans="1:10" ht="12.75" customHeight="1">
      <c r="A9" s="397"/>
      <c r="B9" s="399"/>
      <c r="C9" s="392" t="s">
        <v>87</v>
      </c>
      <c r="D9" s="3" t="s">
        <v>2514</v>
      </c>
      <c r="E9" s="394" t="s">
        <v>2516</v>
      </c>
      <c r="F9" s="394" t="s">
        <v>2028</v>
      </c>
      <c r="G9" s="394">
        <v>900</v>
      </c>
      <c r="H9" s="394" t="s">
        <v>2174</v>
      </c>
      <c r="I9" s="394" t="s">
        <v>2174</v>
      </c>
      <c r="J9" s="394" t="s">
        <v>2174</v>
      </c>
    </row>
    <row r="10" spans="1:10" ht="12.75" customHeight="1">
      <c r="A10" s="397"/>
      <c r="B10" s="3" t="s">
        <v>70</v>
      </c>
      <c r="C10" s="392" t="s">
        <v>97</v>
      </c>
      <c r="D10" s="399" t="s">
        <v>2023</v>
      </c>
      <c r="E10" s="394" t="s">
        <v>2034</v>
      </c>
      <c r="F10" s="394" t="s">
        <v>2025</v>
      </c>
      <c r="G10" s="394">
        <v>300</v>
      </c>
      <c r="H10" s="394">
        <v>0</v>
      </c>
      <c r="I10" s="394">
        <v>4</v>
      </c>
      <c r="J10" s="394">
        <v>0</v>
      </c>
    </row>
    <row r="11" spans="1:10" ht="12.75" customHeight="1">
      <c r="A11" s="397"/>
      <c r="B11" s="399" t="s">
        <v>71</v>
      </c>
      <c r="C11" s="392" t="s">
        <v>157</v>
      </c>
      <c r="D11" s="399"/>
      <c r="E11" s="394" t="s">
        <v>2035</v>
      </c>
      <c r="F11" s="394" t="s">
        <v>2028</v>
      </c>
      <c r="G11" s="394">
        <v>900</v>
      </c>
      <c r="H11" s="394">
        <v>0</v>
      </c>
      <c r="I11" s="394">
        <v>6</v>
      </c>
      <c r="J11" s="394">
        <v>9</v>
      </c>
    </row>
    <row r="12" spans="1:10" ht="12.75" customHeight="1">
      <c r="A12" s="397"/>
      <c r="B12" s="399"/>
      <c r="C12" s="392" t="s">
        <v>106</v>
      </c>
      <c r="D12" s="3" t="s">
        <v>2514</v>
      </c>
      <c r="E12" s="394" t="s">
        <v>2517</v>
      </c>
      <c r="F12" s="394" t="s">
        <v>2025</v>
      </c>
      <c r="G12" s="394">
        <v>450</v>
      </c>
      <c r="H12" s="394">
        <v>5</v>
      </c>
      <c r="I12" s="394">
        <v>0</v>
      </c>
      <c r="J12" s="394">
        <v>0</v>
      </c>
    </row>
    <row r="13" spans="1:10" ht="12.75" customHeight="1">
      <c r="A13" s="397"/>
      <c r="B13" s="399"/>
      <c r="C13" s="392" t="s">
        <v>109</v>
      </c>
      <c r="D13" s="399" t="s">
        <v>2026</v>
      </c>
      <c r="E13" s="394" t="s">
        <v>2036</v>
      </c>
      <c r="F13" s="394" t="s">
        <v>2028</v>
      </c>
      <c r="G13" s="394">
        <v>900</v>
      </c>
      <c r="H13" s="394">
        <v>6</v>
      </c>
      <c r="I13" s="394">
        <v>0</v>
      </c>
      <c r="J13" s="394">
        <v>9</v>
      </c>
    </row>
    <row r="14" spans="1:10" ht="12.75" customHeight="1">
      <c r="A14" s="397"/>
      <c r="B14" s="3" t="s">
        <v>73</v>
      </c>
      <c r="C14" s="392" t="s">
        <v>114</v>
      </c>
      <c r="D14" s="399"/>
      <c r="E14" s="394" t="s">
        <v>2037</v>
      </c>
      <c r="F14" s="394" t="s">
        <v>2025</v>
      </c>
      <c r="G14" s="394">
        <v>450</v>
      </c>
      <c r="H14" s="394">
        <v>5</v>
      </c>
      <c r="I14" s="394">
        <v>0</v>
      </c>
      <c r="J14" s="394">
        <v>0</v>
      </c>
    </row>
    <row r="15" spans="1:10" ht="12.75" customHeight="1">
      <c r="A15" s="397"/>
      <c r="B15" s="3" t="s">
        <v>74</v>
      </c>
      <c r="C15" s="392" t="s">
        <v>125</v>
      </c>
      <c r="D15" s="3" t="s">
        <v>2023</v>
      </c>
      <c r="E15" s="394" t="s">
        <v>2039</v>
      </c>
      <c r="F15" s="394" t="s">
        <v>2025</v>
      </c>
      <c r="G15" s="394">
        <v>300</v>
      </c>
      <c r="H15" s="394">
        <v>4</v>
      </c>
      <c r="I15" s="394">
        <v>0</v>
      </c>
      <c r="J15" s="394">
        <v>0</v>
      </c>
    </row>
    <row r="16" spans="1:10" ht="12.75" customHeight="1">
      <c r="A16" s="397"/>
      <c r="B16" s="3" t="s">
        <v>72</v>
      </c>
      <c r="C16" s="392" t="s">
        <v>134</v>
      </c>
      <c r="D16" s="3" t="s">
        <v>2026</v>
      </c>
      <c r="E16" s="394" t="s">
        <v>2040</v>
      </c>
      <c r="F16" s="394" t="s">
        <v>2025</v>
      </c>
      <c r="G16" s="394">
        <v>450</v>
      </c>
      <c r="H16" s="394">
        <v>0</v>
      </c>
      <c r="I16" s="394">
        <v>5</v>
      </c>
      <c r="J16" s="394">
        <v>0</v>
      </c>
    </row>
    <row r="17" spans="1:10" ht="12.75" customHeight="1">
      <c r="A17" s="398"/>
      <c r="B17" s="3" t="s">
        <v>75</v>
      </c>
      <c r="C17" s="392" t="s">
        <v>138</v>
      </c>
      <c r="D17" s="3" t="s">
        <v>2514</v>
      </c>
      <c r="E17" s="394" t="s">
        <v>2518</v>
      </c>
      <c r="F17" s="394" t="s">
        <v>2028</v>
      </c>
      <c r="G17" s="394">
        <v>1200</v>
      </c>
      <c r="H17" s="394" t="s">
        <v>2174</v>
      </c>
      <c r="I17" s="394" t="s">
        <v>2174</v>
      </c>
      <c r="J17" s="394" t="s">
        <v>2174</v>
      </c>
    </row>
    <row r="18" spans="1:10" ht="12.75" customHeight="1">
      <c r="A18" s="396" t="s">
        <v>2042</v>
      </c>
      <c r="B18" s="3" t="s">
        <v>1381</v>
      </c>
      <c r="C18" s="392" t="s">
        <v>2519</v>
      </c>
      <c r="D18" s="3" t="s">
        <v>2514</v>
      </c>
      <c r="E18" s="394" t="s">
        <v>2520</v>
      </c>
      <c r="F18" s="394" t="s">
        <v>2028</v>
      </c>
      <c r="G18" s="394">
        <v>900</v>
      </c>
      <c r="H18" s="394" t="s">
        <v>2174</v>
      </c>
      <c r="I18" s="394" t="s">
        <v>2174</v>
      </c>
      <c r="J18" s="394" t="s">
        <v>2174</v>
      </c>
    </row>
    <row r="19" spans="1:10" ht="12.75" customHeight="1">
      <c r="A19" s="397"/>
      <c r="B19" s="3" t="s">
        <v>1381</v>
      </c>
      <c r="C19" s="392" t="s">
        <v>2043</v>
      </c>
      <c r="D19" s="399" t="s">
        <v>2023</v>
      </c>
      <c r="E19" s="394" t="s">
        <v>2044</v>
      </c>
      <c r="F19" s="394" t="s">
        <v>2028</v>
      </c>
      <c r="G19" s="394">
        <v>900</v>
      </c>
      <c r="H19" s="394">
        <v>0</v>
      </c>
      <c r="I19" s="394">
        <v>6</v>
      </c>
      <c r="J19" s="394">
        <v>9</v>
      </c>
    </row>
    <row r="20" spans="1:10" ht="12.75" customHeight="1">
      <c r="A20" s="397"/>
      <c r="B20" s="3" t="s">
        <v>1383</v>
      </c>
      <c r="C20" s="392" t="s">
        <v>1393</v>
      </c>
      <c r="D20" s="399"/>
      <c r="E20" s="394" t="s">
        <v>2045</v>
      </c>
      <c r="F20" s="394" t="s">
        <v>2028</v>
      </c>
      <c r="G20" s="394">
        <v>900</v>
      </c>
      <c r="H20" s="394">
        <v>6</v>
      </c>
      <c r="I20" s="394">
        <v>9</v>
      </c>
      <c r="J20" s="394">
        <v>0</v>
      </c>
    </row>
    <row r="21" spans="1:10" ht="12.75" customHeight="1">
      <c r="A21" s="397"/>
      <c r="B21" s="399" t="s">
        <v>1384</v>
      </c>
      <c r="C21" s="392" t="s">
        <v>1406</v>
      </c>
      <c r="D21" s="399" t="s">
        <v>2514</v>
      </c>
      <c r="E21" s="394" t="s">
        <v>2521</v>
      </c>
      <c r="F21" s="394" t="s">
        <v>2025</v>
      </c>
      <c r="G21" s="394">
        <v>450</v>
      </c>
      <c r="H21" s="394" t="s">
        <v>2174</v>
      </c>
      <c r="I21" s="394" t="s">
        <v>2174</v>
      </c>
      <c r="J21" s="394" t="s">
        <v>2174</v>
      </c>
    </row>
    <row r="22" spans="1:10" ht="12.75" customHeight="1">
      <c r="A22" s="397"/>
      <c r="B22" s="399"/>
      <c r="C22" s="392" t="s">
        <v>1409</v>
      </c>
      <c r="D22" s="399"/>
      <c r="E22" s="394" t="s">
        <v>2522</v>
      </c>
      <c r="F22" s="394" t="s">
        <v>2025</v>
      </c>
      <c r="G22" s="394">
        <v>450</v>
      </c>
      <c r="H22" s="394" t="s">
        <v>2174</v>
      </c>
      <c r="I22" s="394" t="s">
        <v>2174</v>
      </c>
      <c r="J22" s="394" t="s">
        <v>2174</v>
      </c>
    </row>
    <row r="23" spans="1:10" ht="12.75" customHeight="1">
      <c r="A23" s="397"/>
      <c r="B23" s="3" t="s">
        <v>1386</v>
      </c>
      <c r="C23" s="392" t="s">
        <v>1446</v>
      </c>
      <c r="D23" s="399"/>
      <c r="E23" s="394" t="s">
        <v>2523</v>
      </c>
      <c r="F23" s="394" t="s">
        <v>2028</v>
      </c>
      <c r="G23" s="394">
        <v>900</v>
      </c>
      <c r="H23" s="394" t="s">
        <v>2174</v>
      </c>
      <c r="I23" s="394" t="s">
        <v>2174</v>
      </c>
      <c r="J23" s="394" t="s">
        <v>2174</v>
      </c>
    </row>
    <row r="24" spans="1:10" ht="12.75" customHeight="1">
      <c r="A24" s="397"/>
      <c r="B24" s="3" t="s">
        <v>1387</v>
      </c>
      <c r="C24" s="392" t="s">
        <v>1447</v>
      </c>
      <c r="D24" s="399"/>
      <c r="E24" s="394" t="s">
        <v>2524</v>
      </c>
      <c r="F24" s="394" t="s">
        <v>2025</v>
      </c>
      <c r="G24" s="394">
        <v>450</v>
      </c>
      <c r="H24" s="394" t="s">
        <v>2174</v>
      </c>
      <c r="I24" s="394" t="s">
        <v>2174</v>
      </c>
      <c r="J24" s="394" t="s">
        <v>2174</v>
      </c>
    </row>
    <row r="25" spans="1:10" ht="12.75" customHeight="1">
      <c r="A25" s="397"/>
      <c r="B25" s="399" t="s">
        <v>1385</v>
      </c>
      <c r="C25" s="392" t="s">
        <v>834</v>
      </c>
      <c r="D25" s="3" t="s">
        <v>2026</v>
      </c>
      <c r="E25" s="394" t="s">
        <v>2046</v>
      </c>
      <c r="F25" s="394" t="s">
        <v>2025</v>
      </c>
      <c r="G25" s="394">
        <v>450</v>
      </c>
      <c r="H25" s="394">
        <v>0</v>
      </c>
      <c r="I25" s="394">
        <v>5</v>
      </c>
      <c r="J25" s="394">
        <v>0</v>
      </c>
    </row>
    <row r="26" spans="1:10" ht="12.75" customHeight="1">
      <c r="A26" s="397"/>
      <c r="B26" s="399"/>
      <c r="C26" s="392" t="s">
        <v>1455</v>
      </c>
      <c r="D26" s="3" t="s">
        <v>2023</v>
      </c>
      <c r="E26" s="394" t="s">
        <v>2047</v>
      </c>
      <c r="F26" s="394" t="s">
        <v>2028</v>
      </c>
      <c r="G26" s="394">
        <v>900</v>
      </c>
      <c r="H26" s="394">
        <v>3</v>
      </c>
      <c r="I26" s="394">
        <v>9</v>
      </c>
      <c r="J26" s="394">
        <v>3</v>
      </c>
    </row>
    <row r="27" spans="1:10" ht="12.75" customHeight="1">
      <c r="A27" s="397"/>
      <c r="B27" s="399"/>
      <c r="C27" s="392" t="s">
        <v>1500</v>
      </c>
      <c r="D27" s="3" t="s">
        <v>2514</v>
      </c>
      <c r="E27" s="394" t="s">
        <v>2525</v>
      </c>
      <c r="F27" s="394" t="s">
        <v>2028</v>
      </c>
      <c r="G27" s="394">
        <v>900</v>
      </c>
      <c r="H27" s="394" t="s">
        <v>2174</v>
      </c>
      <c r="I27" s="394" t="s">
        <v>2174</v>
      </c>
      <c r="J27" s="394" t="s">
        <v>2174</v>
      </c>
    </row>
    <row r="28" spans="1:10" ht="12.75" customHeight="1">
      <c r="A28" s="397"/>
      <c r="B28" s="399" t="s">
        <v>1388</v>
      </c>
      <c r="C28" s="392" t="s">
        <v>1503</v>
      </c>
      <c r="D28" s="399" t="s">
        <v>2023</v>
      </c>
      <c r="E28" s="394" t="s">
        <v>2048</v>
      </c>
      <c r="F28" s="394" t="s">
        <v>2025</v>
      </c>
      <c r="G28" s="394">
        <v>300</v>
      </c>
      <c r="H28" s="394">
        <v>0</v>
      </c>
      <c r="I28" s="394">
        <v>0</v>
      </c>
      <c r="J28" s="394">
        <v>4</v>
      </c>
    </row>
    <row r="29" spans="1:10" ht="12.75" customHeight="1">
      <c r="A29" s="398"/>
      <c r="B29" s="399"/>
      <c r="C29" s="392" t="s">
        <v>1506</v>
      </c>
      <c r="D29" s="399"/>
      <c r="E29" s="394" t="s">
        <v>2049</v>
      </c>
      <c r="F29" s="394" t="s">
        <v>2025</v>
      </c>
      <c r="G29" s="394">
        <v>300</v>
      </c>
      <c r="H29" s="394">
        <v>4</v>
      </c>
      <c r="I29" s="394">
        <v>0</v>
      </c>
      <c r="J29" s="394">
        <v>0</v>
      </c>
    </row>
    <row r="30" spans="1:10" ht="12.75" customHeight="1">
      <c r="A30" s="396" t="s">
        <v>2050</v>
      </c>
      <c r="B30" s="3" t="s">
        <v>875</v>
      </c>
      <c r="C30" s="392" t="s">
        <v>924</v>
      </c>
      <c r="D30" s="3" t="s">
        <v>2026</v>
      </c>
      <c r="E30" s="394" t="s">
        <v>2051</v>
      </c>
      <c r="F30" s="394" t="s">
        <v>2028</v>
      </c>
      <c r="G30" s="394">
        <v>1200</v>
      </c>
      <c r="H30" s="394">
        <v>0</v>
      </c>
      <c r="I30" s="394">
        <v>15</v>
      </c>
      <c r="J30" s="394">
        <v>0</v>
      </c>
    </row>
    <row r="31" spans="1:10" ht="12.75" customHeight="1">
      <c r="A31" s="397"/>
      <c r="B31" s="3" t="s">
        <v>878</v>
      </c>
      <c r="C31" s="392" t="s">
        <v>945</v>
      </c>
      <c r="D31" s="399" t="s">
        <v>2023</v>
      </c>
      <c r="E31" s="394" t="s">
        <v>2052</v>
      </c>
      <c r="F31" s="394" t="s">
        <v>2028</v>
      </c>
      <c r="G31" s="394">
        <v>900</v>
      </c>
      <c r="H31" s="394">
        <v>6</v>
      </c>
      <c r="I31" s="394">
        <v>0</v>
      </c>
      <c r="J31" s="394">
        <v>9</v>
      </c>
    </row>
    <row r="32" spans="1:10" ht="12.75" customHeight="1">
      <c r="A32" s="397"/>
      <c r="B32" s="3" t="s">
        <v>879</v>
      </c>
      <c r="C32" s="392" t="s">
        <v>949</v>
      </c>
      <c r="D32" s="399"/>
      <c r="E32" s="394" t="s">
        <v>2053</v>
      </c>
      <c r="F32" s="394" t="s">
        <v>2028</v>
      </c>
      <c r="G32" s="394">
        <v>900</v>
      </c>
      <c r="H32" s="394">
        <v>0</v>
      </c>
      <c r="I32" s="394">
        <v>6</v>
      </c>
      <c r="J32" s="394">
        <v>9</v>
      </c>
    </row>
    <row r="33" spans="1:10" ht="12.75" customHeight="1">
      <c r="A33" s="397"/>
      <c r="B33" s="399" t="s">
        <v>880</v>
      </c>
      <c r="C33" s="392" t="s">
        <v>954</v>
      </c>
      <c r="D33" s="399" t="s">
        <v>2514</v>
      </c>
      <c r="E33" s="394" t="s">
        <v>2526</v>
      </c>
      <c r="F33" s="394" t="s">
        <v>2028</v>
      </c>
      <c r="G33" s="394">
        <v>900</v>
      </c>
      <c r="H33" s="394" t="s">
        <v>2174</v>
      </c>
      <c r="I33" s="394" t="s">
        <v>2174</v>
      </c>
      <c r="J33" s="394" t="s">
        <v>2174</v>
      </c>
    </row>
    <row r="34" spans="1:10" ht="12.75" customHeight="1">
      <c r="A34" s="398"/>
      <c r="B34" s="399"/>
      <c r="C34" s="392" t="s">
        <v>958</v>
      </c>
      <c r="D34" s="399"/>
      <c r="E34" s="394" t="s">
        <v>2527</v>
      </c>
      <c r="F34" s="394" t="s">
        <v>2025</v>
      </c>
      <c r="G34" s="394">
        <v>300</v>
      </c>
      <c r="H34" s="394" t="s">
        <v>2174</v>
      </c>
      <c r="I34" s="394" t="s">
        <v>2174</v>
      </c>
      <c r="J34" s="394" t="s">
        <v>2174</v>
      </c>
    </row>
    <row r="35" spans="1:10" ht="12.75" customHeight="1">
      <c r="A35" s="396" t="s">
        <v>2054</v>
      </c>
      <c r="B35" s="399" t="s">
        <v>388</v>
      </c>
      <c r="C35" s="392" t="s">
        <v>393</v>
      </c>
      <c r="D35" s="3" t="s">
        <v>2514</v>
      </c>
      <c r="E35" s="394" t="s">
        <v>2528</v>
      </c>
      <c r="F35" s="394" t="s">
        <v>2028</v>
      </c>
      <c r="G35" s="394">
        <v>900</v>
      </c>
      <c r="H35" s="394" t="s">
        <v>2174</v>
      </c>
      <c r="I35" s="394" t="s">
        <v>2174</v>
      </c>
      <c r="J35" s="394" t="s">
        <v>2174</v>
      </c>
    </row>
    <row r="36" spans="1:10" ht="12.75" customHeight="1">
      <c r="A36" s="397"/>
      <c r="B36" s="399"/>
      <c r="C36" s="392" t="s">
        <v>394</v>
      </c>
      <c r="D36" s="3" t="s">
        <v>2026</v>
      </c>
      <c r="E36" s="394" t="s">
        <v>2055</v>
      </c>
      <c r="F36" s="394" t="s">
        <v>2028</v>
      </c>
      <c r="G36" s="394">
        <v>1200</v>
      </c>
      <c r="H36" s="394">
        <v>15</v>
      </c>
      <c r="I36" s="394">
        <v>0</v>
      </c>
      <c r="J36" s="394">
        <v>0</v>
      </c>
    </row>
    <row r="37" spans="1:10" ht="12.75" customHeight="1">
      <c r="A37" s="397"/>
      <c r="B37" s="399"/>
      <c r="C37" s="392" t="s">
        <v>397</v>
      </c>
      <c r="D37" s="399" t="s">
        <v>2514</v>
      </c>
      <c r="E37" s="394" t="s">
        <v>2529</v>
      </c>
      <c r="F37" s="394" t="s">
        <v>2028</v>
      </c>
      <c r="G37" s="394">
        <v>900</v>
      </c>
      <c r="H37" s="394" t="s">
        <v>2174</v>
      </c>
      <c r="I37" s="394" t="s">
        <v>2174</v>
      </c>
      <c r="J37" s="394" t="s">
        <v>2174</v>
      </c>
    </row>
    <row r="38" spans="1:10" ht="12.75" customHeight="1">
      <c r="A38" s="397"/>
      <c r="B38" s="399"/>
      <c r="C38" s="392" t="s">
        <v>398</v>
      </c>
      <c r="D38" s="399"/>
      <c r="E38" s="394" t="s">
        <v>2530</v>
      </c>
      <c r="F38" s="394" t="s">
        <v>2028</v>
      </c>
      <c r="G38" s="394">
        <v>900</v>
      </c>
      <c r="H38" s="394" t="s">
        <v>2174</v>
      </c>
      <c r="I38" s="394" t="s">
        <v>2174</v>
      </c>
      <c r="J38" s="394" t="s">
        <v>2174</v>
      </c>
    </row>
    <row r="39" spans="1:10" ht="12.75" customHeight="1">
      <c r="A39" s="397"/>
      <c r="B39" s="3" t="s">
        <v>389</v>
      </c>
      <c r="C39" s="392" t="s">
        <v>401</v>
      </c>
      <c r="D39" s="3" t="s">
        <v>2023</v>
      </c>
      <c r="E39" s="394" t="s">
        <v>2056</v>
      </c>
      <c r="F39" s="394" t="s">
        <v>2025</v>
      </c>
      <c r="G39" s="394">
        <v>300</v>
      </c>
      <c r="H39" s="394">
        <v>0</v>
      </c>
      <c r="I39" s="394">
        <v>4</v>
      </c>
      <c r="J39" s="394">
        <v>0</v>
      </c>
    </row>
    <row r="40" spans="1:10" ht="12.75" customHeight="1">
      <c r="A40" s="397"/>
      <c r="B40" s="399" t="s">
        <v>390</v>
      </c>
      <c r="C40" s="392" t="s">
        <v>407</v>
      </c>
      <c r="D40" s="3" t="s">
        <v>2514</v>
      </c>
      <c r="E40" s="394" t="s">
        <v>2531</v>
      </c>
      <c r="F40" s="394" t="s">
        <v>2025</v>
      </c>
      <c r="G40" s="394">
        <v>450</v>
      </c>
      <c r="H40" s="394" t="s">
        <v>2174</v>
      </c>
      <c r="I40" s="394" t="s">
        <v>2174</v>
      </c>
      <c r="J40" s="394" t="s">
        <v>2174</v>
      </c>
    </row>
    <row r="41" spans="1:10" ht="12.75" customHeight="1">
      <c r="A41" s="397"/>
      <c r="B41" s="399"/>
      <c r="C41" s="392" t="s">
        <v>408</v>
      </c>
      <c r="D41" s="3" t="s">
        <v>2026</v>
      </c>
      <c r="E41" s="394" t="s">
        <v>2057</v>
      </c>
      <c r="F41" s="394" t="s">
        <v>2028</v>
      </c>
      <c r="G41" s="394">
        <v>1200</v>
      </c>
      <c r="H41" s="394">
        <v>15</v>
      </c>
      <c r="I41" s="394">
        <v>0</v>
      </c>
      <c r="J41" s="394">
        <v>0</v>
      </c>
    </row>
    <row r="42" spans="1:10" ht="12.75" customHeight="1">
      <c r="A42" s="397"/>
      <c r="B42" s="399" t="s">
        <v>391</v>
      </c>
      <c r="C42" s="392" t="s">
        <v>417</v>
      </c>
      <c r="D42" s="3" t="s">
        <v>2514</v>
      </c>
      <c r="E42" s="394" t="s">
        <v>2532</v>
      </c>
      <c r="F42" s="394" t="s">
        <v>2025</v>
      </c>
      <c r="G42" s="394">
        <v>450</v>
      </c>
      <c r="H42" s="394">
        <v>5</v>
      </c>
      <c r="I42" s="394">
        <v>0</v>
      </c>
      <c r="J42" s="394">
        <v>0</v>
      </c>
    </row>
    <row r="43" spans="1:10" ht="12.75" customHeight="1">
      <c r="A43" s="397"/>
      <c r="B43" s="399"/>
      <c r="C43" s="392" t="s">
        <v>418</v>
      </c>
      <c r="D43" s="399" t="s">
        <v>2023</v>
      </c>
      <c r="E43" s="394" t="s">
        <v>2058</v>
      </c>
      <c r="F43" s="394" t="s">
        <v>2028</v>
      </c>
      <c r="G43" s="394">
        <v>900</v>
      </c>
      <c r="H43" s="394">
        <v>6</v>
      </c>
      <c r="I43" s="394">
        <v>0</v>
      </c>
      <c r="J43" s="394">
        <v>9</v>
      </c>
    </row>
    <row r="44" spans="1:10" ht="12.75" customHeight="1">
      <c r="A44" s="398"/>
      <c r="B44" s="399"/>
      <c r="C44" s="392" t="s">
        <v>413</v>
      </c>
      <c r="D44" s="399"/>
      <c r="E44" s="394" t="s">
        <v>2059</v>
      </c>
      <c r="F44" s="394" t="s">
        <v>2028</v>
      </c>
      <c r="G44" s="394">
        <v>900</v>
      </c>
      <c r="H44" s="394">
        <v>0</v>
      </c>
      <c r="I44" s="394">
        <v>3</v>
      </c>
      <c r="J44" s="394">
        <v>12</v>
      </c>
    </row>
    <row r="45" spans="1:10" ht="12.75" customHeight="1">
      <c r="A45" s="396" t="s">
        <v>2060</v>
      </c>
      <c r="B45" s="399" t="s">
        <v>327</v>
      </c>
      <c r="C45" s="392" t="s">
        <v>341</v>
      </c>
      <c r="D45" s="3" t="s">
        <v>2023</v>
      </c>
      <c r="E45" s="394" t="s">
        <v>2061</v>
      </c>
      <c r="F45" s="394" t="s">
        <v>2028</v>
      </c>
      <c r="G45" s="394">
        <v>900</v>
      </c>
      <c r="H45" s="394">
        <v>0</v>
      </c>
      <c r="I45" s="394">
        <v>3</v>
      </c>
      <c r="J45" s="394">
        <v>12</v>
      </c>
    </row>
    <row r="46" spans="1:10" ht="12.75" customHeight="1">
      <c r="A46" s="397"/>
      <c r="B46" s="399"/>
      <c r="C46" s="392" t="s">
        <v>344</v>
      </c>
      <c r="D46" s="399" t="s">
        <v>2514</v>
      </c>
      <c r="E46" s="394" t="s">
        <v>2533</v>
      </c>
      <c r="F46" s="394" t="s">
        <v>2025</v>
      </c>
      <c r="G46" s="394">
        <v>300</v>
      </c>
      <c r="H46" s="394" t="s">
        <v>2174</v>
      </c>
      <c r="I46" s="394" t="s">
        <v>2174</v>
      </c>
      <c r="J46" s="394" t="s">
        <v>2174</v>
      </c>
    </row>
    <row r="47" spans="1:10" ht="12.75" customHeight="1">
      <c r="A47" s="397"/>
      <c r="B47" s="3" t="s">
        <v>325</v>
      </c>
      <c r="C47" s="392" t="s">
        <v>348</v>
      </c>
      <c r="D47" s="399"/>
      <c r="E47" s="394" t="s">
        <v>2534</v>
      </c>
      <c r="F47" s="394" t="s">
        <v>2025</v>
      </c>
      <c r="G47" s="394">
        <v>450</v>
      </c>
      <c r="H47" s="394" t="s">
        <v>2174</v>
      </c>
      <c r="I47" s="394" t="s">
        <v>2174</v>
      </c>
      <c r="J47" s="394" t="s">
        <v>2174</v>
      </c>
    </row>
    <row r="48" spans="1:10" ht="12.75" customHeight="1">
      <c r="A48" s="397"/>
      <c r="B48" s="399" t="s">
        <v>329</v>
      </c>
      <c r="C48" s="392" t="s">
        <v>357</v>
      </c>
      <c r="D48" s="399"/>
      <c r="E48" s="394" t="s">
        <v>2535</v>
      </c>
      <c r="F48" s="394" t="s">
        <v>2028</v>
      </c>
      <c r="G48" s="394">
        <v>1200</v>
      </c>
      <c r="H48" s="394" t="s">
        <v>2174</v>
      </c>
      <c r="I48" s="394" t="s">
        <v>2174</v>
      </c>
      <c r="J48" s="394" t="s">
        <v>2174</v>
      </c>
    </row>
    <row r="49" spans="1:10" ht="12.75" customHeight="1">
      <c r="A49" s="397"/>
      <c r="B49" s="399"/>
      <c r="C49" s="392" t="s">
        <v>358</v>
      </c>
      <c r="D49" s="399"/>
      <c r="E49" s="394" t="s">
        <v>2536</v>
      </c>
      <c r="F49" s="394" t="s">
        <v>2028</v>
      </c>
      <c r="G49" s="394">
        <v>900</v>
      </c>
      <c r="H49" s="394" t="s">
        <v>2174</v>
      </c>
      <c r="I49" s="394" t="s">
        <v>2174</v>
      </c>
      <c r="J49" s="394" t="s">
        <v>2174</v>
      </c>
    </row>
    <row r="50" spans="1:10" ht="12.75" customHeight="1">
      <c r="A50" s="397"/>
      <c r="B50" s="399"/>
      <c r="C50" s="392" t="s">
        <v>362</v>
      </c>
      <c r="D50" s="3" t="s">
        <v>2023</v>
      </c>
      <c r="E50" s="394" t="s">
        <v>2062</v>
      </c>
      <c r="F50" s="394" t="s">
        <v>2025</v>
      </c>
      <c r="G50" s="394">
        <v>300</v>
      </c>
      <c r="H50" s="394">
        <v>0</v>
      </c>
      <c r="I50" s="394">
        <v>4</v>
      </c>
      <c r="J50" s="394">
        <v>0</v>
      </c>
    </row>
    <row r="51" spans="1:10" ht="12.75" customHeight="1">
      <c r="A51" s="397"/>
      <c r="B51" s="3" t="s">
        <v>330</v>
      </c>
      <c r="C51" s="392" t="s">
        <v>368</v>
      </c>
      <c r="D51" s="3" t="s">
        <v>2026</v>
      </c>
      <c r="E51" s="394" t="s">
        <v>2063</v>
      </c>
      <c r="F51" s="394" t="s">
        <v>2028</v>
      </c>
      <c r="G51" s="394">
        <v>1200</v>
      </c>
      <c r="H51" s="394">
        <v>15</v>
      </c>
      <c r="I51" s="394">
        <v>0</v>
      </c>
      <c r="J51" s="394">
        <v>0</v>
      </c>
    </row>
    <row r="52" spans="1:10" ht="12.75" customHeight="1">
      <c r="A52" s="397"/>
      <c r="B52" s="3" t="s">
        <v>331</v>
      </c>
      <c r="C52" s="392" t="s">
        <v>381</v>
      </c>
      <c r="D52" s="3" t="s">
        <v>2023</v>
      </c>
      <c r="E52" s="394" t="s">
        <v>2064</v>
      </c>
      <c r="F52" s="394" t="s">
        <v>2028</v>
      </c>
      <c r="G52" s="394">
        <v>900</v>
      </c>
      <c r="H52" s="394">
        <v>3</v>
      </c>
      <c r="I52" s="394">
        <v>9</v>
      </c>
      <c r="J52" s="394">
        <v>3</v>
      </c>
    </row>
    <row r="53" spans="1:10" ht="12.75" customHeight="1">
      <c r="A53" s="397"/>
      <c r="B53" s="3" t="s">
        <v>332</v>
      </c>
      <c r="C53" s="392" t="s">
        <v>383</v>
      </c>
      <c r="D53" s="3" t="s">
        <v>2514</v>
      </c>
      <c r="E53" s="394" t="s">
        <v>2537</v>
      </c>
      <c r="F53" s="394" t="s">
        <v>2025</v>
      </c>
      <c r="G53" s="394">
        <v>450</v>
      </c>
      <c r="H53" s="394">
        <v>5</v>
      </c>
      <c r="I53" s="394">
        <v>0</v>
      </c>
      <c r="J53" s="394">
        <v>0</v>
      </c>
    </row>
    <row r="54" spans="1:10" ht="12.75" customHeight="1">
      <c r="A54" s="398"/>
      <c r="B54" s="3" t="s">
        <v>333</v>
      </c>
      <c r="C54" s="392" t="s">
        <v>384</v>
      </c>
      <c r="D54" s="3" t="s">
        <v>2026</v>
      </c>
      <c r="E54" s="394" t="s">
        <v>2065</v>
      </c>
      <c r="F54" s="394" t="s">
        <v>2028</v>
      </c>
      <c r="G54" s="394">
        <v>900</v>
      </c>
      <c r="H54" s="394">
        <v>12</v>
      </c>
      <c r="I54" s="394">
        <v>0</v>
      </c>
      <c r="J54" s="394">
        <v>3</v>
      </c>
    </row>
    <row r="55" spans="1:10" ht="12.75" customHeight="1">
      <c r="A55" s="396" t="s">
        <v>2066</v>
      </c>
      <c r="B55" s="399" t="s">
        <v>424</v>
      </c>
      <c r="C55" s="392" t="s">
        <v>429</v>
      </c>
      <c r="D55" s="399" t="s">
        <v>2023</v>
      </c>
      <c r="E55" s="394" t="s">
        <v>2068</v>
      </c>
      <c r="F55" s="394" t="s">
        <v>2028</v>
      </c>
      <c r="G55" s="394">
        <v>900</v>
      </c>
      <c r="H55" s="394">
        <v>3</v>
      </c>
      <c r="I55" s="394">
        <v>9</v>
      </c>
      <c r="J55" s="394">
        <v>3</v>
      </c>
    </row>
    <row r="56" spans="1:10" ht="12.75" customHeight="1">
      <c r="A56" s="397"/>
      <c r="B56" s="399"/>
      <c r="C56" s="392" t="s">
        <v>845</v>
      </c>
      <c r="D56" s="399"/>
      <c r="E56" s="394" t="s">
        <v>2067</v>
      </c>
      <c r="F56" s="394" t="s">
        <v>2028</v>
      </c>
      <c r="G56" s="394">
        <v>900</v>
      </c>
      <c r="H56" s="394">
        <v>9</v>
      </c>
      <c r="I56" s="394">
        <v>3</v>
      </c>
      <c r="J56" s="394">
        <v>3</v>
      </c>
    </row>
    <row r="57" spans="1:10">
      <c r="A57" s="397"/>
      <c r="B57" s="399"/>
      <c r="C57" s="392" t="s">
        <v>846</v>
      </c>
      <c r="D57" s="3" t="s">
        <v>2514</v>
      </c>
      <c r="E57" s="394" t="s">
        <v>2538</v>
      </c>
      <c r="F57" s="394" t="s">
        <v>2028</v>
      </c>
      <c r="G57" s="394">
        <v>1200</v>
      </c>
      <c r="H57" s="394">
        <v>0</v>
      </c>
      <c r="I57" s="394">
        <v>15</v>
      </c>
      <c r="J57" s="394">
        <v>0</v>
      </c>
    </row>
    <row r="58" spans="1:10">
      <c r="A58" s="397"/>
      <c r="B58" s="399"/>
      <c r="C58" s="392" t="s">
        <v>434</v>
      </c>
      <c r="D58" s="399" t="s">
        <v>2026</v>
      </c>
      <c r="E58" s="394" t="s">
        <v>2069</v>
      </c>
      <c r="F58" s="394" t="s">
        <v>2028</v>
      </c>
      <c r="G58" s="394">
        <v>900</v>
      </c>
      <c r="H58" s="394">
        <v>3</v>
      </c>
      <c r="I58" s="394">
        <v>12</v>
      </c>
      <c r="J58" s="394">
        <v>0</v>
      </c>
    </row>
    <row r="59" spans="1:10">
      <c r="A59" s="397"/>
      <c r="B59" s="3" t="s">
        <v>427</v>
      </c>
      <c r="C59" s="392" t="s">
        <v>455</v>
      </c>
      <c r="D59" s="399"/>
      <c r="E59" s="394" t="s">
        <v>2070</v>
      </c>
      <c r="F59" s="394" t="s">
        <v>2028</v>
      </c>
      <c r="G59" s="394">
        <v>900</v>
      </c>
      <c r="H59" s="394">
        <v>6</v>
      </c>
      <c r="I59" s="394">
        <v>0</v>
      </c>
      <c r="J59" s="394">
        <v>9</v>
      </c>
    </row>
    <row r="60" spans="1:10">
      <c r="A60" s="397"/>
      <c r="B60" s="399" t="s">
        <v>428</v>
      </c>
      <c r="C60" s="392" t="s">
        <v>848</v>
      </c>
      <c r="D60" s="399" t="s">
        <v>2023</v>
      </c>
      <c r="E60" s="394" t="s">
        <v>2071</v>
      </c>
      <c r="F60" s="394" t="s">
        <v>2025</v>
      </c>
      <c r="G60" s="394">
        <v>300</v>
      </c>
      <c r="H60" s="394">
        <v>0</v>
      </c>
      <c r="I60" s="394">
        <v>4</v>
      </c>
      <c r="J60" s="394">
        <v>0</v>
      </c>
    </row>
    <row r="61" spans="1:10">
      <c r="A61" s="398"/>
      <c r="B61" s="399"/>
      <c r="C61" s="392" t="s">
        <v>469</v>
      </c>
      <c r="D61" s="399"/>
      <c r="E61" s="394" t="s">
        <v>2072</v>
      </c>
      <c r="F61" s="394" t="s">
        <v>2025</v>
      </c>
      <c r="G61" s="394">
        <v>300</v>
      </c>
      <c r="H61" s="394">
        <v>4</v>
      </c>
      <c r="I61" s="394">
        <v>0</v>
      </c>
      <c r="J61" s="394">
        <v>0</v>
      </c>
    </row>
    <row r="62" spans="1:10">
      <c r="A62" s="396" t="s">
        <v>2073</v>
      </c>
      <c r="B62" s="3" t="s">
        <v>882</v>
      </c>
      <c r="C62" s="392" t="s">
        <v>961</v>
      </c>
      <c r="D62" s="399" t="s">
        <v>2026</v>
      </c>
      <c r="E62" s="394" t="s">
        <v>2074</v>
      </c>
      <c r="F62" s="394" t="s">
        <v>2028</v>
      </c>
      <c r="G62" s="394">
        <v>900</v>
      </c>
      <c r="H62" s="394" t="s">
        <v>2174</v>
      </c>
      <c r="I62" s="394" t="s">
        <v>2174</v>
      </c>
      <c r="J62" s="394" t="s">
        <v>2174</v>
      </c>
    </row>
    <row r="63" spans="1:10">
      <c r="A63" s="397"/>
      <c r="B63" s="3" t="s">
        <v>885</v>
      </c>
      <c r="C63" s="392" t="s">
        <v>965</v>
      </c>
      <c r="D63" s="399"/>
      <c r="E63" s="394" t="s">
        <v>1164</v>
      </c>
      <c r="F63" s="394" t="s">
        <v>2028</v>
      </c>
      <c r="G63" s="394">
        <v>900</v>
      </c>
      <c r="H63" s="394">
        <v>0</v>
      </c>
      <c r="I63" s="394">
        <v>3</v>
      </c>
      <c r="J63" s="394">
        <v>12</v>
      </c>
    </row>
    <row r="64" spans="1:10">
      <c r="A64" s="397"/>
      <c r="B64" s="3" t="s">
        <v>888</v>
      </c>
      <c r="C64" s="392" t="s">
        <v>972</v>
      </c>
      <c r="D64" s="3" t="s">
        <v>2023</v>
      </c>
      <c r="E64" s="394" t="s">
        <v>2075</v>
      </c>
      <c r="F64" s="394" t="s">
        <v>2028</v>
      </c>
      <c r="G64" s="394">
        <v>900</v>
      </c>
      <c r="H64" s="394">
        <v>6</v>
      </c>
      <c r="I64" s="394">
        <v>9</v>
      </c>
      <c r="J64" s="394">
        <v>0</v>
      </c>
    </row>
    <row r="65" spans="1:10">
      <c r="A65" s="398"/>
      <c r="B65" s="3" t="s">
        <v>889</v>
      </c>
      <c r="C65" s="392" t="s">
        <v>853</v>
      </c>
      <c r="D65" s="3" t="s">
        <v>2026</v>
      </c>
      <c r="E65" s="394" t="s">
        <v>2076</v>
      </c>
      <c r="F65" s="394" t="s">
        <v>2025</v>
      </c>
      <c r="G65" s="394">
        <v>450</v>
      </c>
      <c r="H65" s="394">
        <v>0</v>
      </c>
      <c r="I65" s="394">
        <v>5</v>
      </c>
      <c r="J65" s="394">
        <v>0</v>
      </c>
    </row>
    <row r="66" spans="1:10">
      <c r="A66" s="396" t="s">
        <v>2077</v>
      </c>
      <c r="B66" s="3" t="s">
        <v>479</v>
      </c>
      <c r="C66" s="392" t="s">
        <v>494</v>
      </c>
      <c r="D66" s="399" t="s">
        <v>2023</v>
      </c>
      <c r="E66" s="394" t="s">
        <v>2078</v>
      </c>
      <c r="F66" s="394" t="s">
        <v>2028</v>
      </c>
      <c r="G66" s="394">
        <v>900</v>
      </c>
      <c r="H66" s="394">
        <v>0</v>
      </c>
      <c r="I66" s="394">
        <v>6</v>
      </c>
      <c r="J66" s="394">
        <v>9</v>
      </c>
    </row>
    <row r="67" spans="1:10">
      <c r="A67" s="397"/>
      <c r="B67" s="3" t="s">
        <v>482</v>
      </c>
      <c r="C67" s="392" t="s">
        <v>516</v>
      </c>
      <c r="D67" s="399"/>
      <c r="E67" s="394" t="s">
        <v>2079</v>
      </c>
      <c r="F67" s="394" t="s">
        <v>2028</v>
      </c>
      <c r="G67" s="394">
        <v>900</v>
      </c>
      <c r="H67" s="394">
        <v>0</v>
      </c>
      <c r="I67" s="394">
        <v>9</v>
      </c>
      <c r="J67" s="394">
        <v>6</v>
      </c>
    </row>
    <row r="68" spans="1:10">
      <c r="A68" s="398"/>
      <c r="B68" s="3" t="s">
        <v>483</v>
      </c>
      <c r="C68" s="392" t="s">
        <v>517</v>
      </c>
      <c r="D68" s="3" t="s">
        <v>2514</v>
      </c>
      <c r="E68" s="394" t="s">
        <v>2539</v>
      </c>
      <c r="F68" s="394" t="s">
        <v>2028</v>
      </c>
      <c r="G68" s="394">
        <v>900</v>
      </c>
      <c r="H68" s="394" t="s">
        <v>2174</v>
      </c>
      <c r="I68" s="394" t="s">
        <v>2174</v>
      </c>
      <c r="J68" s="394" t="s">
        <v>2174</v>
      </c>
    </row>
    <row r="69" spans="1:10">
      <c r="A69" s="396" t="s">
        <v>2080</v>
      </c>
      <c r="B69" s="399" t="s">
        <v>890</v>
      </c>
      <c r="C69" s="392" t="s">
        <v>978</v>
      </c>
      <c r="D69" s="3" t="s">
        <v>2023</v>
      </c>
      <c r="E69" s="394" t="s">
        <v>2081</v>
      </c>
      <c r="F69" s="394" t="s">
        <v>2028</v>
      </c>
      <c r="G69" s="394">
        <v>900</v>
      </c>
      <c r="H69" s="394">
        <v>6</v>
      </c>
      <c r="I69" s="394">
        <v>9</v>
      </c>
      <c r="J69" s="394">
        <v>0</v>
      </c>
    </row>
    <row r="70" spans="1:10">
      <c r="A70" s="397"/>
      <c r="B70" s="399"/>
      <c r="C70" s="392" t="s">
        <v>985</v>
      </c>
      <c r="D70" s="3" t="s">
        <v>2514</v>
      </c>
      <c r="E70" s="394" t="s">
        <v>2540</v>
      </c>
      <c r="F70" s="394" t="s">
        <v>2028</v>
      </c>
      <c r="G70" s="394">
        <v>900</v>
      </c>
      <c r="H70" s="394" t="s">
        <v>2174</v>
      </c>
      <c r="I70" s="394" t="s">
        <v>2174</v>
      </c>
      <c r="J70" s="394" t="s">
        <v>2174</v>
      </c>
    </row>
    <row r="71" spans="1:10">
      <c r="A71" s="397"/>
      <c r="B71" s="399" t="s">
        <v>892</v>
      </c>
      <c r="C71" s="392" t="s">
        <v>987</v>
      </c>
      <c r="D71" s="3" t="s">
        <v>2026</v>
      </c>
      <c r="E71" s="394" t="s">
        <v>2082</v>
      </c>
      <c r="F71" s="394" t="s">
        <v>2028</v>
      </c>
      <c r="G71" s="394">
        <v>900</v>
      </c>
      <c r="H71" s="394">
        <v>0</v>
      </c>
      <c r="I71" s="394">
        <v>3</v>
      </c>
      <c r="J71" s="394">
        <v>12</v>
      </c>
    </row>
    <row r="72" spans="1:10">
      <c r="A72" s="397"/>
      <c r="B72" s="399"/>
      <c r="C72" s="392" t="s">
        <v>854</v>
      </c>
      <c r="D72" s="399" t="s">
        <v>2514</v>
      </c>
      <c r="E72" s="394" t="s">
        <v>2541</v>
      </c>
      <c r="F72" s="394" t="s">
        <v>2025</v>
      </c>
      <c r="G72" s="394">
        <v>450</v>
      </c>
      <c r="H72" s="394">
        <v>0</v>
      </c>
      <c r="I72" s="394">
        <v>5</v>
      </c>
      <c r="J72" s="394">
        <v>0</v>
      </c>
    </row>
    <row r="73" spans="1:10">
      <c r="A73" s="397"/>
      <c r="B73" s="399" t="s">
        <v>893</v>
      </c>
      <c r="C73" s="392" t="s">
        <v>993</v>
      </c>
      <c r="D73" s="399"/>
      <c r="E73" s="394" t="s">
        <v>2542</v>
      </c>
      <c r="F73" s="394" t="s">
        <v>2028</v>
      </c>
      <c r="G73" s="394">
        <v>900</v>
      </c>
      <c r="H73" s="394">
        <v>0</v>
      </c>
      <c r="I73" s="394">
        <v>3</v>
      </c>
      <c r="J73" s="394">
        <v>12</v>
      </c>
    </row>
    <row r="74" spans="1:10">
      <c r="A74" s="397"/>
      <c r="B74" s="399"/>
      <c r="C74" s="392" t="s">
        <v>996</v>
      </c>
      <c r="D74" s="399"/>
      <c r="E74" s="394" t="s">
        <v>2543</v>
      </c>
      <c r="F74" s="394" t="s">
        <v>2028</v>
      </c>
      <c r="G74" s="394">
        <v>900</v>
      </c>
      <c r="H74" s="394" t="s">
        <v>2174</v>
      </c>
      <c r="I74" s="394" t="s">
        <v>2174</v>
      </c>
      <c r="J74" s="394" t="s">
        <v>2174</v>
      </c>
    </row>
    <row r="75" spans="1:10">
      <c r="A75" s="397"/>
      <c r="B75" s="399"/>
      <c r="C75" s="392" t="s">
        <v>997</v>
      </c>
      <c r="D75" s="399" t="s">
        <v>2023</v>
      </c>
      <c r="E75" s="394" t="s">
        <v>2083</v>
      </c>
      <c r="F75" s="394" t="s">
        <v>2025</v>
      </c>
      <c r="G75" s="394">
        <v>300</v>
      </c>
      <c r="H75" s="394">
        <v>0</v>
      </c>
      <c r="I75" s="394">
        <v>4</v>
      </c>
      <c r="J75" s="394">
        <v>0</v>
      </c>
    </row>
    <row r="76" spans="1:10">
      <c r="A76" s="397"/>
      <c r="B76" s="3" t="s">
        <v>894</v>
      </c>
      <c r="C76" s="392" t="s">
        <v>1006</v>
      </c>
      <c r="D76" s="399"/>
      <c r="E76" s="394" t="s">
        <v>2084</v>
      </c>
      <c r="F76" s="394" t="s">
        <v>2028</v>
      </c>
      <c r="G76" s="394">
        <v>900</v>
      </c>
      <c r="H76" s="394">
        <v>12</v>
      </c>
      <c r="I76" s="394">
        <v>0</v>
      </c>
      <c r="J76" s="394">
        <v>3</v>
      </c>
    </row>
    <row r="77" spans="1:10">
      <c r="A77" s="398"/>
      <c r="B77" s="3" t="s">
        <v>895</v>
      </c>
      <c r="C77" s="392" t="s">
        <v>1015</v>
      </c>
      <c r="D77" s="3" t="s">
        <v>2514</v>
      </c>
      <c r="E77" s="394" t="s">
        <v>2544</v>
      </c>
      <c r="F77" s="394" t="s">
        <v>2025</v>
      </c>
      <c r="G77" s="394">
        <v>450</v>
      </c>
      <c r="H77" s="394" t="s">
        <v>2174</v>
      </c>
      <c r="I77" s="394" t="s">
        <v>2174</v>
      </c>
      <c r="J77" s="394" t="s">
        <v>2174</v>
      </c>
    </row>
    <row r="78" spans="1:10">
      <c r="A78" s="396" t="s">
        <v>2085</v>
      </c>
      <c r="B78" s="3" t="s">
        <v>605</v>
      </c>
      <c r="C78" s="392" t="s">
        <v>544</v>
      </c>
      <c r="D78" s="3" t="s">
        <v>2023</v>
      </c>
      <c r="E78" s="394" t="s">
        <v>2086</v>
      </c>
      <c r="F78" s="394" t="s">
        <v>2028</v>
      </c>
      <c r="G78" s="394">
        <v>900</v>
      </c>
      <c r="H78" s="394">
        <v>6</v>
      </c>
      <c r="I78" s="394">
        <v>9</v>
      </c>
      <c r="J78" s="394">
        <v>0</v>
      </c>
    </row>
    <row r="79" spans="1:10">
      <c r="A79" s="397"/>
      <c r="B79" s="399" t="s">
        <v>607</v>
      </c>
      <c r="C79" s="392" t="s">
        <v>552</v>
      </c>
      <c r="D79" s="399" t="s">
        <v>2514</v>
      </c>
      <c r="E79" s="394" t="s">
        <v>2545</v>
      </c>
      <c r="F79" s="394" t="s">
        <v>2028</v>
      </c>
      <c r="G79" s="394">
        <v>900</v>
      </c>
      <c r="H79" s="394" t="s">
        <v>2174</v>
      </c>
      <c r="I79" s="394" t="s">
        <v>2174</v>
      </c>
      <c r="J79" s="394" t="s">
        <v>2174</v>
      </c>
    </row>
    <row r="80" spans="1:10">
      <c r="A80" s="397"/>
      <c r="B80" s="399"/>
      <c r="C80" s="392" t="s">
        <v>554</v>
      </c>
      <c r="D80" s="399"/>
      <c r="E80" s="394" t="s">
        <v>2546</v>
      </c>
      <c r="F80" s="394" t="s">
        <v>2025</v>
      </c>
      <c r="G80" s="394">
        <v>300</v>
      </c>
      <c r="H80" s="394" t="s">
        <v>2174</v>
      </c>
      <c r="I80" s="394" t="s">
        <v>2174</v>
      </c>
      <c r="J80" s="394" t="s">
        <v>2174</v>
      </c>
    </row>
    <row r="81" spans="1:10">
      <c r="A81" s="397"/>
      <c r="B81" s="399"/>
      <c r="C81" s="392" t="s">
        <v>562</v>
      </c>
      <c r="D81" s="399" t="s">
        <v>2023</v>
      </c>
      <c r="E81" s="394" t="s">
        <v>2088</v>
      </c>
      <c r="F81" s="394" t="s">
        <v>2028</v>
      </c>
      <c r="G81" s="394">
        <v>900</v>
      </c>
      <c r="H81" s="394">
        <v>3</v>
      </c>
      <c r="I81" s="394">
        <v>12</v>
      </c>
      <c r="J81" s="394">
        <v>0</v>
      </c>
    </row>
    <row r="82" spans="1:10">
      <c r="A82" s="397"/>
      <c r="B82" s="3" t="s">
        <v>610</v>
      </c>
      <c r="C82" s="392" t="s">
        <v>566</v>
      </c>
      <c r="D82" s="399"/>
      <c r="E82" s="394" t="s">
        <v>2089</v>
      </c>
      <c r="F82" s="394" t="s">
        <v>2028</v>
      </c>
      <c r="G82" s="394">
        <v>900</v>
      </c>
      <c r="H82" s="394">
        <v>3</v>
      </c>
      <c r="I82" s="394">
        <v>0</v>
      </c>
      <c r="J82" s="394">
        <v>12</v>
      </c>
    </row>
    <row r="83" spans="1:10">
      <c r="A83" s="397"/>
      <c r="B83" s="3" t="s">
        <v>611</v>
      </c>
      <c r="C83" s="392" t="s">
        <v>582</v>
      </c>
      <c r="D83" s="399" t="s">
        <v>2026</v>
      </c>
      <c r="E83" s="394" t="s">
        <v>2087</v>
      </c>
      <c r="F83" s="394" t="s">
        <v>2028</v>
      </c>
      <c r="G83" s="394">
        <v>900</v>
      </c>
      <c r="H83" s="394">
        <v>0</v>
      </c>
      <c r="I83" s="394">
        <v>9</v>
      </c>
      <c r="J83" s="394">
        <v>6</v>
      </c>
    </row>
    <row r="84" spans="1:10">
      <c r="A84" s="397"/>
      <c r="B84" s="399" t="s">
        <v>613</v>
      </c>
      <c r="C84" s="392" t="s">
        <v>535</v>
      </c>
      <c r="D84" s="399"/>
      <c r="E84" s="394" t="s">
        <v>2090</v>
      </c>
      <c r="F84" s="394" t="s">
        <v>2025</v>
      </c>
      <c r="G84" s="394">
        <v>300</v>
      </c>
      <c r="H84" s="394">
        <v>0</v>
      </c>
      <c r="I84" s="394">
        <v>0</v>
      </c>
      <c r="J84" s="394">
        <v>4</v>
      </c>
    </row>
    <row r="85" spans="1:10">
      <c r="A85" s="398"/>
      <c r="B85" s="399"/>
      <c r="C85" s="392" t="s">
        <v>596</v>
      </c>
      <c r="D85" s="3" t="s">
        <v>2026</v>
      </c>
      <c r="E85" s="394" t="s">
        <v>2091</v>
      </c>
      <c r="F85" s="394" t="s">
        <v>2028</v>
      </c>
      <c r="G85" s="394">
        <v>900</v>
      </c>
      <c r="H85" s="394">
        <v>0</v>
      </c>
      <c r="I85" s="394">
        <v>3</v>
      </c>
      <c r="J85" s="394">
        <v>12</v>
      </c>
    </row>
    <row r="86" spans="1:10">
      <c r="A86" s="395" t="s">
        <v>896</v>
      </c>
      <c r="B86" s="395"/>
      <c r="C86" s="392" t="s">
        <v>1020</v>
      </c>
      <c r="D86" s="3" t="s">
        <v>2023</v>
      </c>
      <c r="E86" s="394" t="s">
        <v>2092</v>
      </c>
      <c r="F86" s="394" t="s">
        <v>2025</v>
      </c>
      <c r="G86" s="394">
        <v>300</v>
      </c>
      <c r="H86" s="394">
        <v>0</v>
      </c>
      <c r="I86" s="394">
        <v>4</v>
      </c>
      <c r="J86" s="394">
        <v>0</v>
      </c>
    </row>
    <row r="87" spans="1:10">
      <c r="A87" s="395"/>
      <c r="B87" s="395"/>
      <c r="C87" s="392" t="s">
        <v>1019</v>
      </c>
      <c r="D87" s="3" t="s">
        <v>2514</v>
      </c>
      <c r="E87" s="394" t="s">
        <v>2547</v>
      </c>
      <c r="F87" s="394" t="s">
        <v>2025</v>
      </c>
      <c r="G87" s="394">
        <v>450</v>
      </c>
      <c r="H87" s="394" t="s">
        <v>2174</v>
      </c>
      <c r="I87" s="394" t="s">
        <v>2174</v>
      </c>
      <c r="J87" s="394" t="s">
        <v>2174</v>
      </c>
    </row>
    <row r="88" spans="1:10">
      <c r="A88" s="395"/>
      <c r="B88" s="395"/>
      <c r="C88" s="392" t="s">
        <v>859</v>
      </c>
      <c r="D88" s="3" t="s">
        <v>2023</v>
      </c>
      <c r="E88" s="394" t="s">
        <v>2093</v>
      </c>
      <c r="F88" s="394" t="s">
        <v>2028</v>
      </c>
      <c r="G88" s="394">
        <v>900</v>
      </c>
      <c r="H88" s="394">
        <v>0</v>
      </c>
      <c r="I88" s="394">
        <v>3</v>
      </c>
      <c r="J88" s="394">
        <v>12</v>
      </c>
    </row>
  </sheetData>
  <mergeCells count="58">
    <mergeCell ref="H1:J1"/>
    <mergeCell ref="A1:A2"/>
    <mergeCell ref="B1:B2"/>
    <mergeCell ref="C1:C2"/>
    <mergeCell ref="D1:D2"/>
    <mergeCell ref="B35:B38"/>
    <mergeCell ref="D37:D38"/>
    <mergeCell ref="E1:E2"/>
    <mergeCell ref="F1:F2"/>
    <mergeCell ref="G1:G2"/>
    <mergeCell ref="B28:B29"/>
    <mergeCell ref="D28:D29"/>
    <mergeCell ref="D31:D32"/>
    <mergeCell ref="B33:B34"/>
    <mergeCell ref="D33:D34"/>
    <mergeCell ref="D10:D11"/>
    <mergeCell ref="B11:B13"/>
    <mergeCell ref="D13:D14"/>
    <mergeCell ref="D19:D20"/>
    <mergeCell ref="B21:B22"/>
    <mergeCell ref="D21:D24"/>
    <mergeCell ref="D55:D56"/>
    <mergeCell ref="D58:D59"/>
    <mergeCell ref="B60:B61"/>
    <mergeCell ref="D60:D61"/>
    <mergeCell ref="B40:B41"/>
    <mergeCell ref="B42:B44"/>
    <mergeCell ref="D43:D44"/>
    <mergeCell ref="B45:B46"/>
    <mergeCell ref="D46:D49"/>
    <mergeCell ref="B48:B50"/>
    <mergeCell ref="D79:D80"/>
    <mergeCell ref="D81:D82"/>
    <mergeCell ref="D83:D84"/>
    <mergeCell ref="B84:B85"/>
    <mergeCell ref="D62:D63"/>
    <mergeCell ref="D66:D67"/>
    <mergeCell ref="B69:B70"/>
    <mergeCell ref="B71:B72"/>
    <mergeCell ref="D72:D74"/>
    <mergeCell ref="B73:B75"/>
    <mergeCell ref="D75:D76"/>
    <mergeCell ref="A86:B88"/>
    <mergeCell ref="A3:A7"/>
    <mergeCell ref="A8:A17"/>
    <mergeCell ref="A18:A29"/>
    <mergeCell ref="A30:A34"/>
    <mergeCell ref="A35:A44"/>
    <mergeCell ref="A45:A54"/>
    <mergeCell ref="A55:A61"/>
    <mergeCell ref="A62:A65"/>
    <mergeCell ref="A66:A68"/>
    <mergeCell ref="A69:A77"/>
    <mergeCell ref="A78:A85"/>
    <mergeCell ref="B79:B81"/>
    <mergeCell ref="B55:B58"/>
    <mergeCell ref="B8:B9"/>
    <mergeCell ref="B25:B27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theme="7" tint="-9.9978637043366805E-2"/>
    <pageSetUpPr fitToPage="1"/>
  </sheetPr>
  <dimension ref="A1:J79"/>
  <sheetViews>
    <sheetView topLeftCell="A22" zoomScale="85" zoomScaleNormal="85" workbookViewId="0">
      <selection activeCell="J48" sqref="J48"/>
    </sheetView>
  </sheetViews>
  <sheetFormatPr defaultRowHeight="12.75" customHeight="1"/>
  <cols>
    <col min="1" max="1" width="9.125" style="305" bestFit="1" customWidth="1"/>
    <col min="2" max="2" width="12.75" style="305" bestFit="1" customWidth="1"/>
    <col min="3" max="3" width="10.75" style="305" bestFit="1" customWidth="1"/>
    <col min="4" max="4" width="11.75" style="305" bestFit="1" customWidth="1"/>
    <col min="5" max="5" width="3" style="305" customWidth="1"/>
    <col min="6" max="6" width="10.375" style="305" bestFit="1" customWidth="1"/>
    <col min="7" max="7" width="14.125" style="305" bestFit="1" customWidth="1"/>
    <col min="8" max="8" width="10.75" style="305" bestFit="1" customWidth="1"/>
    <col min="9" max="9" width="11.125" style="305" bestFit="1" customWidth="1"/>
    <col min="10" max="16384" width="9" style="305"/>
  </cols>
  <sheetData>
    <row r="1" spans="1:9" ht="12.75" customHeight="1">
      <c r="A1" s="305" t="s">
        <v>2208</v>
      </c>
      <c r="F1" s="305" t="s">
        <v>2209</v>
      </c>
    </row>
    <row r="2" spans="1:9" ht="12.75" customHeight="1">
      <c r="A2" s="306" t="s">
        <v>2140</v>
      </c>
      <c r="B2" s="306" t="s">
        <v>2139</v>
      </c>
      <c r="C2" s="306" t="s">
        <v>2138</v>
      </c>
      <c r="D2" s="307" t="s">
        <v>2141</v>
      </c>
      <c r="F2" s="306" t="s">
        <v>2140</v>
      </c>
      <c r="G2" s="306" t="s">
        <v>2139</v>
      </c>
      <c r="H2" s="306" t="s">
        <v>2138</v>
      </c>
      <c r="I2" s="307" t="s">
        <v>2094</v>
      </c>
    </row>
    <row r="3" spans="1:9" ht="12.75" customHeight="1">
      <c r="A3" s="308" t="s">
        <v>1696</v>
      </c>
      <c r="B3" s="308" t="s">
        <v>1461</v>
      </c>
      <c r="C3" s="308" t="s">
        <v>2137</v>
      </c>
      <c r="D3" s="308" t="str">
        <f>IF(ISNA(VLOOKUP(B3,限定アイテム!C:E,3,FALSE)),"",VLOOKUP(B3,限定アイテム!C:E,3,FALSE))</f>
        <v/>
      </c>
      <c r="F3" s="308" t="s">
        <v>1696</v>
      </c>
      <c r="G3" s="308" t="s">
        <v>1461</v>
      </c>
      <c r="H3" s="308" t="s">
        <v>2123</v>
      </c>
      <c r="I3" s="308" t="str">
        <f>IF(ISNA(VLOOKUP(G3,限定アイテム!C:E,3,FALSE)),"",VLOOKUP(G3,限定アイテム!C:E,3,FALSE))</f>
        <v/>
      </c>
    </row>
    <row r="4" spans="1:9" ht="12.75" customHeight="1">
      <c r="A4" s="308" t="s">
        <v>1530</v>
      </c>
      <c r="B4" s="308" t="s">
        <v>1460</v>
      </c>
      <c r="C4" s="308" t="s">
        <v>2127</v>
      </c>
      <c r="D4" s="308" t="str">
        <f>IF(ISNA(VLOOKUP(B4,限定アイテム!C:E,3,FALSE)),"",VLOOKUP(B4,限定アイテム!C:E,3,FALSE))</f>
        <v/>
      </c>
      <c r="F4" s="308" t="s">
        <v>1530</v>
      </c>
      <c r="G4" s="308" t="s">
        <v>1460</v>
      </c>
      <c r="H4" s="308" t="s">
        <v>2127</v>
      </c>
      <c r="I4" s="308" t="str">
        <f>IF(ISNA(VLOOKUP(G4,限定アイテム!C:E,3,FALSE)),"",VLOOKUP(G4,限定アイテム!C:E,3,FALSE))</f>
        <v/>
      </c>
    </row>
    <row r="5" spans="1:9" ht="12.75" customHeight="1">
      <c r="A5" s="308" t="s">
        <v>1530</v>
      </c>
      <c r="B5" s="308" t="s">
        <v>1466</v>
      </c>
      <c r="C5" s="308" t="s">
        <v>2126</v>
      </c>
      <c r="D5" s="308" t="str">
        <f>IF(ISNA(VLOOKUP(B5,限定アイテム!C:E,3,FALSE)),"",VLOOKUP(B5,限定アイテム!C:E,3,FALSE))</f>
        <v/>
      </c>
      <c r="F5" s="308" t="s">
        <v>1530</v>
      </c>
      <c r="G5" s="308" t="s">
        <v>1458</v>
      </c>
      <c r="H5" s="308" t="s">
        <v>2123</v>
      </c>
      <c r="I5" s="308" t="str">
        <f>IF(ISNA(VLOOKUP(G5,限定アイテム!C:E,3,FALSE)),"",VLOOKUP(G5,限定アイテム!C:E,3,FALSE))</f>
        <v/>
      </c>
    </row>
    <row r="6" spans="1:9" ht="12.75" customHeight="1">
      <c r="A6" s="308" t="s">
        <v>1530</v>
      </c>
      <c r="B6" s="308" t="s">
        <v>1466</v>
      </c>
      <c r="C6" s="308" t="s">
        <v>2123</v>
      </c>
      <c r="D6" s="308" t="str">
        <f>IF(ISNA(VLOOKUP(B6,限定アイテム!C:E,3,FALSE)),"",VLOOKUP(B6,限定アイテム!C:E,3,FALSE))</f>
        <v/>
      </c>
      <c r="F6" s="308" t="s">
        <v>2195</v>
      </c>
      <c r="G6" s="308" t="s">
        <v>1455</v>
      </c>
      <c r="H6" s="308" t="s">
        <v>2123</v>
      </c>
      <c r="I6" s="308" t="str">
        <f>IF(ISNA(VLOOKUP(G6,限定アイテム!C:E,3,FALSE)),"",VLOOKUP(G6,限定アイテム!C:E,3,FALSE))</f>
        <v>浅草の雷門</v>
      </c>
    </row>
    <row r="7" spans="1:9" ht="12.75" customHeight="1">
      <c r="A7" s="308" t="s">
        <v>1530</v>
      </c>
      <c r="B7" s="308" t="s">
        <v>1472</v>
      </c>
      <c r="C7" s="308" t="s">
        <v>2123</v>
      </c>
      <c r="D7" s="308" t="str">
        <f>IF(ISNA(VLOOKUP(B7,限定アイテム!C:E,3,FALSE)),"",VLOOKUP(B7,限定アイテム!C:E,3,FALSE))</f>
        <v/>
      </c>
      <c r="F7" s="308" t="s">
        <v>1530</v>
      </c>
      <c r="G7" s="308" t="s">
        <v>1451</v>
      </c>
      <c r="H7" s="308" t="s">
        <v>2123</v>
      </c>
      <c r="I7" s="308" t="str">
        <f>IF(ISNA(VLOOKUP(G7,限定アイテム!C:E,3,FALSE)),"",VLOOKUP(G7,限定アイテム!C:E,3,FALSE))</f>
        <v/>
      </c>
    </row>
    <row r="8" spans="1:9" ht="12.75" customHeight="1">
      <c r="A8" s="308" t="s">
        <v>2136</v>
      </c>
      <c r="B8" s="308" t="s">
        <v>1472</v>
      </c>
      <c r="C8" s="308" t="s">
        <v>2128</v>
      </c>
      <c r="D8" s="308" t="str">
        <f>IF(ISNA(VLOOKUP(B8,限定アイテム!C:E,3,FALSE)),"",VLOOKUP(B8,限定アイテム!C:E,3,FALSE))</f>
        <v/>
      </c>
      <c r="F8" s="308" t="s">
        <v>1530</v>
      </c>
      <c r="G8" s="308" t="s">
        <v>1457</v>
      </c>
      <c r="H8" s="308" t="s">
        <v>2126</v>
      </c>
      <c r="I8" s="308" t="str">
        <f>IF(ISNA(VLOOKUP(G8,限定アイテム!C:E,3,FALSE)),"",VLOOKUP(G8,限定アイテム!C:E,3,FALSE))</f>
        <v/>
      </c>
    </row>
    <row r="9" spans="1:9" ht="12.75" customHeight="1">
      <c r="A9" s="308" t="s">
        <v>1530</v>
      </c>
      <c r="B9" s="308" t="s">
        <v>1476</v>
      </c>
      <c r="C9" s="308" t="s">
        <v>2123</v>
      </c>
      <c r="D9" s="308" t="str">
        <f>IF(ISNA(VLOOKUP(B9,限定アイテム!C:E,3,FALSE)),"",VLOOKUP(B9,限定アイテム!C:E,3,FALSE))</f>
        <v/>
      </c>
      <c r="F9" s="308" t="s">
        <v>1530</v>
      </c>
      <c r="G9" s="308" t="s">
        <v>1450</v>
      </c>
      <c r="H9" s="308" t="s">
        <v>2123</v>
      </c>
      <c r="I9" s="308" t="str">
        <f>IF(ISNA(VLOOKUP(G9,限定アイテム!C:E,3,FALSE)),"",VLOOKUP(G9,限定アイテム!C:E,3,FALSE))</f>
        <v/>
      </c>
    </row>
    <row r="10" spans="1:9" ht="12.75" customHeight="1">
      <c r="A10" s="308" t="s">
        <v>1530</v>
      </c>
      <c r="B10" s="308" t="s">
        <v>1482</v>
      </c>
      <c r="C10" s="308" t="s">
        <v>2123</v>
      </c>
      <c r="D10" s="308" t="str">
        <f>IF(ISNA(VLOOKUP(B10,限定アイテム!C:E,3,FALSE)),"",VLOOKUP(B10,限定アイテム!C:E,3,FALSE))</f>
        <v/>
      </c>
      <c r="F10" s="308" t="s">
        <v>1530</v>
      </c>
      <c r="G10" s="308" t="s">
        <v>1452</v>
      </c>
      <c r="H10" s="308" t="s">
        <v>2123</v>
      </c>
      <c r="I10" s="308" t="str">
        <f>IF(ISNA(VLOOKUP(G10,限定アイテム!C:E,3,FALSE)),"",VLOOKUP(G10,限定アイテム!C:E,3,FALSE))</f>
        <v/>
      </c>
    </row>
    <row r="11" spans="1:9" ht="12.75" customHeight="1">
      <c r="A11" s="308" t="s">
        <v>1530</v>
      </c>
      <c r="B11" s="308" t="s">
        <v>1489</v>
      </c>
      <c r="C11" s="308" t="s">
        <v>2123</v>
      </c>
      <c r="D11" s="308" t="str">
        <f>IF(ISNA(VLOOKUP(B11,限定アイテム!C:E,3,FALSE)),"",VLOOKUP(B11,限定アイテム!C:E,3,FALSE))</f>
        <v/>
      </c>
      <c r="F11" s="308" t="s">
        <v>1530</v>
      </c>
      <c r="G11" s="308" t="s">
        <v>1425</v>
      </c>
      <c r="H11" s="308" t="s">
        <v>2123</v>
      </c>
      <c r="I11" s="308" t="str">
        <f>IF(ISNA(VLOOKUP(G11,限定アイテム!C:E,3,FALSE)),"",VLOOKUP(G11,限定アイテム!C:E,3,FALSE))</f>
        <v/>
      </c>
    </row>
    <row r="12" spans="1:9" ht="12.75" customHeight="1">
      <c r="A12" s="308" t="s">
        <v>1530</v>
      </c>
      <c r="B12" s="308" t="s">
        <v>1493</v>
      </c>
      <c r="C12" s="308" t="s">
        <v>2127</v>
      </c>
      <c r="D12" s="308" t="str">
        <f>IF(ISNA(VLOOKUP(B12,限定アイテム!C:E,3,FALSE)),"",VLOOKUP(B12,限定アイテム!C:E,3,FALSE))</f>
        <v/>
      </c>
      <c r="F12" s="308" t="s">
        <v>1530</v>
      </c>
      <c r="G12" s="308" t="s">
        <v>1422</v>
      </c>
      <c r="H12" s="308" t="s">
        <v>2123</v>
      </c>
      <c r="I12" s="308" t="str">
        <f>IF(ISNA(VLOOKUP(G12,限定アイテム!C:E,3,FALSE)),"",VLOOKUP(G12,限定アイテム!C:E,3,FALSE))</f>
        <v/>
      </c>
    </row>
    <row r="13" spans="1:9" ht="12.75" customHeight="1">
      <c r="A13" s="308" t="s">
        <v>2135</v>
      </c>
      <c r="B13" s="308" t="s">
        <v>1494</v>
      </c>
      <c r="C13" s="308" t="s">
        <v>2123</v>
      </c>
      <c r="D13" s="308" t="str">
        <f>IF(ISNA(VLOOKUP(B13,限定アイテム!C:E,3,FALSE)),"",VLOOKUP(B13,限定アイテム!C:E,3,FALSE))</f>
        <v/>
      </c>
      <c r="F13" s="308" t="s">
        <v>1530</v>
      </c>
      <c r="G13" s="308" t="s">
        <v>1423</v>
      </c>
      <c r="H13" s="308" t="s">
        <v>2123</v>
      </c>
      <c r="I13" s="308" t="str">
        <f>IF(ISNA(VLOOKUP(G13,限定アイテム!C:E,3,FALSE)),"",VLOOKUP(G13,限定アイテム!C:E,3,FALSE))</f>
        <v/>
      </c>
    </row>
    <row r="14" spans="1:9" ht="12.75" customHeight="1">
      <c r="A14" s="308" t="s">
        <v>1530</v>
      </c>
      <c r="B14" s="308" t="s">
        <v>1495</v>
      </c>
      <c r="C14" s="308" t="s">
        <v>2123</v>
      </c>
      <c r="D14" s="308" t="str">
        <f>IF(ISNA(VLOOKUP(B14,限定アイテム!C:E,3,FALSE)),"",VLOOKUP(B14,限定アイテム!C:E,3,FALSE))</f>
        <v/>
      </c>
      <c r="F14" s="308" t="s">
        <v>1420</v>
      </c>
      <c r="G14" s="308" t="s">
        <v>1420</v>
      </c>
      <c r="H14" s="308" t="s">
        <v>2123</v>
      </c>
      <c r="I14" s="308" t="str">
        <f>IF(ISNA(VLOOKUP(G14,限定アイテム!C:E,3,FALSE)),"",VLOOKUP(G14,限定アイテム!C:E,3,FALSE))</f>
        <v/>
      </c>
    </row>
    <row r="15" spans="1:9" ht="12.75" customHeight="1">
      <c r="A15" s="308" t="s">
        <v>1530</v>
      </c>
      <c r="B15" s="308" t="s">
        <v>1497</v>
      </c>
      <c r="C15" s="308" t="s">
        <v>2123</v>
      </c>
      <c r="D15" s="308" t="str">
        <f>IF(ISNA(VLOOKUP(B15,限定アイテム!C:E,3,FALSE)),"",VLOOKUP(B15,限定アイテム!C:E,3,FALSE))</f>
        <v/>
      </c>
      <c r="F15" s="308" t="s">
        <v>1530</v>
      </c>
      <c r="G15" s="308" t="s">
        <v>1414</v>
      </c>
      <c r="H15" s="308" t="s">
        <v>2125</v>
      </c>
      <c r="I15" s="308" t="str">
        <f>IF(ISNA(VLOOKUP(G15,限定アイテム!C:E,3,FALSE)),"",VLOOKUP(G15,限定アイテム!C:E,3,FALSE))</f>
        <v/>
      </c>
    </row>
    <row r="16" spans="1:9" ht="12.75" customHeight="1">
      <c r="A16" s="308" t="s">
        <v>1530</v>
      </c>
      <c r="B16" s="308" t="s">
        <v>1504</v>
      </c>
      <c r="C16" s="308" t="s">
        <v>2123</v>
      </c>
      <c r="D16" s="308" t="str">
        <f>IF(ISNA(VLOOKUP(B16,限定アイテム!C:E,3,FALSE)),"",VLOOKUP(B16,限定アイテム!C:E,3,FALSE))</f>
        <v/>
      </c>
      <c r="F16" s="308" t="s">
        <v>1530</v>
      </c>
      <c r="G16" s="308" t="s">
        <v>1412</v>
      </c>
      <c r="H16" s="308" t="s">
        <v>2123</v>
      </c>
      <c r="I16" s="308" t="str">
        <f>IF(ISNA(VLOOKUP(G16,限定アイテム!C:E,3,FALSE)),"",VLOOKUP(G16,限定アイテム!C:E,3,FALSE))</f>
        <v/>
      </c>
    </row>
    <row r="17" spans="1:9" ht="12.75" customHeight="1">
      <c r="A17" s="308" t="s">
        <v>1530</v>
      </c>
      <c r="B17" s="308" t="s">
        <v>1503</v>
      </c>
      <c r="C17" s="308" t="s">
        <v>2123</v>
      </c>
      <c r="D17" s="308" t="str">
        <f>IF(ISNA(VLOOKUP(B17,限定アイテム!C:E,3,FALSE)),"",VLOOKUP(B17,限定アイテム!C:E,3,FALSE))</f>
        <v>大イチョウ</v>
      </c>
      <c r="F17" s="308" t="s">
        <v>1530</v>
      </c>
      <c r="G17" s="308" t="s">
        <v>2196</v>
      </c>
      <c r="H17" s="308" t="s">
        <v>2123</v>
      </c>
      <c r="I17" s="308" t="str">
        <f>IF(ISNA(VLOOKUP(G17,限定アイテム!C:E,3,FALSE)),"",VLOOKUP(G17,限定アイテム!C:E,3,FALSE))</f>
        <v/>
      </c>
    </row>
    <row r="18" spans="1:9" ht="12.75" customHeight="1">
      <c r="A18" s="308" t="s">
        <v>1530</v>
      </c>
      <c r="B18" s="308" t="s">
        <v>1507</v>
      </c>
      <c r="C18" s="308" t="s">
        <v>2123</v>
      </c>
      <c r="D18" s="308" t="str">
        <f>IF(ISNA(VLOOKUP(B18,限定アイテム!C:E,3,FALSE)),"",VLOOKUP(B18,限定アイテム!C:E,3,FALSE))</f>
        <v/>
      </c>
      <c r="F18" s="308" t="s">
        <v>1398</v>
      </c>
      <c r="G18" s="308" t="s">
        <v>1398</v>
      </c>
      <c r="H18" s="308" t="s">
        <v>2123</v>
      </c>
      <c r="I18" s="308" t="str">
        <f>IF(ISNA(VLOOKUP(G18,限定アイテム!C:E,3,FALSE)),"",VLOOKUP(G18,限定アイテム!C:E,3,FALSE))</f>
        <v/>
      </c>
    </row>
    <row r="19" spans="1:9" ht="12.75" customHeight="1">
      <c r="A19" s="308" t="s">
        <v>1530</v>
      </c>
      <c r="B19" s="308" t="s">
        <v>1505</v>
      </c>
      <c r="C19" s="308" t="s">
        <v>2123</v>
      </c>
      <c r="D19" s="308" t="str">
        <f>IF(ISNA(VLOOKUP(B19,限定アイテム!C:E,3,FALSE)),"",VLOOKUP(B19,限定アイテム!C:E,3,FALSE))</f>
        <v/>
      </c>
      <c r="F19" s="308" t="s">
        <v>1530</v>
      </c>
      <c r="G19" s="308" t="s">
        <v>1395</v>
      </c>
      <c r="H19" s="308" t="s">
        <v>2123</v>
      </c>
      <c r="I19" s="308" t="str">
        <f>IF(ISNA(VLOOKUP(G19,限定アイテム!C:E,3,FALSE)),"",VLOOKUP(G19,限定アイテム!C:E,3,FALSE))</f>
        <v/>
      </c>
    </row>
    <row r="20" spans="1:9" ht="12.75" customHeight="1">
      <c r="A20" s="308" t="s">
        <v>1530</v>
      </c>
      <c r="B20" s="308" t="s">
        <v>1508</v>
      </c>
      <c r="C20" s="308" t="s">
        <v>2123</v>
      </c>
      <c r="D20" s="308" t="str">
        <f>IF(ISNA(VLOOKUP(B20,限定アイテム!C:E,3,FALSE)),"",VLOOKUP(B20,限定アイテム!C:E,3,FALSE))</f>
        <v/>
      </c>
      <c r="F20" s="308" t="s">
        <v>831</v>
      </c>
      <c r="G20" s="308" t="s">
        <v>831</v>
      </c>
      <c r="H20" s="308" t="s">
        <v>2123</v>
      </c>
      <c r="I20" s="308" t="str">
        <f>IF(ISNA(VLOOKUP(G20,限定アイテム!C:E,3,FALSE)),"",VLOOKUP(G20,限定アイテム!C:E,3,FALSE))</f>
        <v/>
      </c>
    </row>
    <row r="21" spans="1:9" ht="12.75" customHeight="1">
      <c r="A21" s="308" t="s">
        <v>2134</v>
      </c>
      <c r="B21" s="308" t="s">
        <v>836</v>
      </c>
      <c r="C21" s="308" t="s">
        <v>2123</v>
      </c>
      <c r="D21" s="308" t="str">
        <f>IF(ISNA(VLOOKUP(B21,限定アイテム!C:E,3,FALSE)),"",VLOOKUP(B21,限定アイテム!C:E,3,FALSE))</f>
        <v/>
      </c>
      <c r="F21" s="308" t="s">
        <v>1530</v>
      </c>
      <c r="G21" s="308" t="s">
        <v>1395</v>
      </c>
      <c r="H21" s="308" t="s">
        <v>2125</v>
      </c>
      <c r="I21" s="308" t="str">
        <f>IF(ISNA(VLOOKUP(G21,限定アイテム!C:E,3,FALSE)),"",VLOOKUP(G21,限定アイテム!C:E,3,FALSE))</f>
        <v/>
      </c>
    </row>
    <row r="22" spans="1:9" ht="12.75" customHeight="1">
      <c r="A22" s="308" t="s">
        <v>1530</v>
      </c>
      <c r="B22" s="308" t="s">
        <v>836</v>
      </c>
      <c r="C22" s="308" t="s">
        <v>2128</v>
      </c>
      <c r="D22" s="308" t="str">
        <f>IF(ISNA(VLOOKUP(B22,限定アイテム!C:E,3,FALSE)),"",VLOOKUP(B22,限定アイテム!C:E,3,FALSE))</f>
        <v/>
      </c>
      <c r="F22" s="308" t="s">
        <v>1530</v>
      </c>
      <c r="G22" s="308" t="s">
        <v>1394</v>
      </c>
      <c r="H22" s="308" t="s">
        <v>2123</v>
      </c>
      <c r="I22" s="308" t="str">
        <f>IF(ISNA(VLOOKUP(G22,限定アイテム!C:E,3,FALSE)),"",VLOOKUP(G22,限定アイテム!C:E,3,FALSE))</f>
        <v/>
      </c>
    </row>
    <row r="23" spans="1:9" ht="12.75" customHeight="1">
      <c r="A23" s="308" t="s">
        <v>2133</v>
      </c>
      <c r="B23" s="308" t="s">
        <v>347</v>
      </c>
      <c r="C23" s="308" t="s">
        <v>2123</v>
      </c>
      <c r="D23" s="308" t="str">
        <f>IF(ISNA(VLOOKUP(B23,限定アイテム!C:E,3,FALSE)),"",VLOOKUP(B23,限定アイテム!C:E,3,FALSE))</f>
        <v/>
      </c>
      <c r="F23" s="308" t="s">
        <v>1530</v>
      </c>
      <c r="G23" s="308" t="s">
        <v>1392</v>
      </c>
      <c r="H23" s="308" t="s">
        <v>2123</v>
      </c>
      <c r="I23" s="308" t="str">
        <f>IF(ISNA(VLOOKUP(G23,限定アイテム!C:E,3,FALSE)),"",VLOOKUP(G23,限定アイテム!C:E,3,FALSE))</f>
        <v/>
      </c>
    </row>
    <row r="24" spans="1:9" ht="12.75" customHeight="1">
      <c r="A24" s="308" t="s">
        <v>1530</v>
      </c>
      <c r="B24" s="308" t="s">
        <v>347</v>
      </c>
      <c r="C24" s="308" t="s">
        <v>2129</v>
      </c>
      <c r="D24" s="308" t="str">
        <f>IF(ISNA(VLOOKUP(B24,限定アイテム!C:E,3,FALSE)),"",VLOOKUP(B24,限定アイテム!C:E,3,FALSE))</f>
        <v/>
      </c>
      <c r="F24" s="308" t="s">
        <v>2197</v>
      </c>
      <c r="G24" s="308" t="s">
        <v>1391</v>
      </c>
      <c r="H24" s="308" t="s">
        <v>2123</v>
      </c>
      <c r="I24" s="308" t="str">
        <f>IF(ISNA(VLOOKUP(G24,限定アイテム!C:E,3,FALSE)),"",VLOOKUP(G24,限定アイテム!C:E,3,FALSE))</f>
        <v/>
      </c>
    </row>
    <row r="25" spans="1:9" ht="12.75" customHeight="1">
      <c r="A25" s="308" t="s">
        <v>999</v>
      </c>
      <c r="B25" s="308" t="s">
        <v>347</v>
      </c>
      <c r="C25" s="308" t="s">
        <v>2123</v>
      </c>
      <c r="D25" s="308" t="str">
        <f>IF(ISNA(VLOOKUP(B25,限定アイテム!C:E,3,FALSE)),"",VLOOKUP(B25,限定アイテム!C:E,3,FALSE))</f>
        <v/>
      </c>
      <c r="F25" s="308" t="s">
        <v>1530</v>
      </c>
      <c r="G25" s="308" t="s">
        <v>1391</v>
      </c>
      <c r="H25" s="308" t="s">
        <v>2123</v>
      </c>
      <c r="I25" s="308" t="str">
        <f>IF(ISNA(VLOOKUP(G25,限定アイテム!C:E,3,FALSE)),"",VLOOKUP(G25,限定アイテム!C:E,3,FALSE))</f>
        <v/>
      </c>
    </row>
    <row r="26" spans="1:9" ht="12.75" customHeight="1">
      <c r="A26" s="308" t="s">
        <v>1530</v>
      </c>
      <c r="B26" s="308" t="s">
        <v>342</v>
      </c>
      <c r="C26" s="308" t="s">
        <v>2123</v>
      </c>
      <c r="D26" s="308" t="str">
        <f>IF(ISNA(VLOOKUP(B26,限定アイテム!C:E,3,FALSE)),"",VLOOKUP(B26,限定アイテム!C:E,3,FALSE))</f>
        <v/>
      </c>
      <c r="F26" s="308" t="s">
        <v>1530</v>
      </c>
      <c r="G26" s="308" t="s">
        <v>135</v>
      </c>
      <c r="H26" s="308" t="s">
        <v>2123</v>
      </c>
      <c r="I26" s="308" t="str">
        <f>IF(ISNA(VLOOKUP(G26,限定アイテム!C:E,3,FALSE)),"",VLOOKUP(G26,限定アイテム!C:E,3,FALSE))</f>
        <v/>
      </c>
    </row>
    <row r="27" spans="1:9" ht="12.75" customHeight="1">
      <c r="A27" s="308" t="s">
        <v>2132</v>
      </c>
      <c r="B27" s="308" t="s">
        <v>341</v>
      </c>
      <c r="C27" s="308" t="s">
        <v>2123</v>
      </c>
      <c r="D27" s="308" t="str">
        <f>IF(ISNA(VLOOKUP(B27,限定アイテム!C:E,3,FALSE)),"",VLOOKUP(B27,限定アイテム!C:E,3,FALSE))</f>
        <v>富士山</v>
      </c>
      <c r="F27" s="308" t="s">
        <v>2198</v>
      </c>
      <c r="G27" s="308" t="s">
        <v>135</v>
      </c>
      <c r="H27" s="308" t="s">
        <v>2123</v>
      </c>
      <c r="I27" s="308" t="str">
        <f>IF(ISNA(VLOOKUP(G27,限定アイテム!C:E,3,FALSE)),"",VLOOKUP(G27,限定アイテム!C:E,3,FALSE))</f>
        <v/>
      </c>
    </row>
    <row r="28" spans="1:9" ht="12.75" customHeight="1">
      <c r="A28" s="308" t="s">
        <v>1530</v>
      </c>
      <c r="B28" s="308" t="s">
        <v>344</v>
      </c>
      <c r="C28" s="308" t="s">
        <v>2123</v>
      </c>
      <c r="D28" s="308" t="str">
        <f>IF(ISNA(VLOOKUP(B28,限定アイテム!C:E,3,FALSE)),"",VLOOKUP(B28,限定アイテム!C:E,3,FALSE))</f>
        <v>三保の松原</v>
      </c>
      <c r="F28" s="308" t="s">
        <v>1530</v>
      </c>
      <c r="G28" s="308" t="s">
        <v>141</v>
      </c>
      <c r="H28" s="308" t="s">
        <v>2123</v>
      </c>
      <c r="I28" s="308" t="str">
        <f>IF(ISNA(VLOOKUP(G28,限定アイテム!C:E,3,FALSE)),"",VLOOKUP(G28,限定アイテム!C:E,3,FALSE))</f>
        <v/>
      </c>
    </row>
    <row r="29" spans="1:9" ht="12.75" customHeight="1">
      <c r="A29" s="308" t="s">
        <v>1530</v>
      </c>
      <c r="B29" s="308" t="s">
        <v>345</v>
      </c>
      <c r="C29" s="308" t="s">
        <v>2123</v>
      </c>
      <c r="D29" s="308" t="str">
        <f>IF(ISNA(VLOOKUP(B29,限定アイテム!C:E,3,FALSE)),"",VLOOKUP(B29,限定アイテム!C:E,3,FALSE))</f>
        <v/>
      </c>
      <c r="F29" s="308" t="s">
        <v>1530</v>
      </c>
      <c r="G29" s="308" t="s">
        <v>132</v>
      </c>
      <c r="H29" s="308" t="s">
        <v>2123</v>
      </c>
      <c r="I29" s="308" t="str">
        <f>IF(ISNA(VLOOKUP(G29,限定アイテム!C:E,3,FALSE)),"",VLOOKUP(G29,限定アイテム!C:E,3,FALSE))</f>
        <v/>
      </c>
    </row>
    <row r="30" spans="1:9" ht="12.75" customHeight="1">
      <c r="A30" s="308" t="s">
        <v>1530</v>
      </c>
      <c r="B30" s="308" t="s">
        <v>343</v>
      </c>
      <c r="C30" s="308" t="s">
        <v>2127</v>
      </c>
      <c r="D30" s="308" t="str">
        <f>IF(ISNA(VLOOKUP(B30,限定アイテム!C:E,3,FALSE)),"",VLOOKUP(B30,限定アイテム!C:E,3,FALSE))</f>
        <v/>
      </c>
      <c r="F30" s="308" t="s">
        <v>2199</v>
      </c>
      <c r="G30" s="308" t="s">
        <v>139</v>
      </c>
      <c r="H30" s="308" t="s">
        <v>2123</v>
      </c>
      <c r="I30" s="308" t="str">
        <f>IF(ISNA(VLOOKUP(G30,限定アイテム!C:E,3,FALSE)),"",VLOOKUP(G30,限定アイテム!C:E,3,FALSE))</f>
        <v/>
      </c>
    </row>
    <row r="31" spans="1:9" ht="12.75" customHeight="1">
      <c r="A31" s="308" t="s">
        <v>343</v>
      </c>
      <c r="B31" s="308" t="s">
        <v>343</v>
      </c>
      <c r="C31" s="308" t="s">
        <v>2123</v>
      </c>
      <c r="D31" s="308" t="str">
        <f>IF(ISNA(VLOOKUP(B31,限定アイテム!C:E,3,FALSE)),"",VLOOKUP(B31,限定アイテム!C:E,3,FALSE))</f>
        <v/>
      </c>
      <c r="F31" s="308" t="s">
        <v>1530</v>
      </c>
      <c r="G31" s="308" t="s">
        <v>132</v>
      </c>
      <c r="H31" s="308" t="s">
        <v>2125</v>
      </c>
      <c r="I31" s="308" t="str">
        <f>IF(ISNA(VLOOKUP(G31,限定アイテム!C:E,3,FALSE)),"",VLOOKUP(G31,限定アイテム!C:E,3,FALSE))</f>
        <v/>
      </c>
    </row>
    <row r="32" spans="1:9" ht="12.75" customHeight="1">
      <c r="A32" s="308" t="s">
        <v>1530</v>
      </c>
      <c r="B32" s="308" t="s">
        <v>345</v>
      </c>
      <c r="C32" s="308" t="s">
        <v>2125</v>
      </c>
      <c r="D32" s="308" t="str">
        <f>IF(ISNA(VLOOKUP(B32,限定アイテム!C:E,3,FALSE)),"",VLOOKUP(B32,限定アイテム!C:E,3,FALSE))</f>
        <v/>
      </c>
      <c r="F32" s="308" t="s">
        <v>1530</v>
      </c>
      <c r="G32" s="308" t="s">
        <v>137</v>
      </c>
      <c r="H32" s="308" t="s">
        <v>2123</v>
      </c>
      <c r="I32" s="308" t="str">
        <f>IF(ISNA(VLOOKUP(G32,限定アイテム!C:E,3,FALSE)),"",VLOOKUP(G32,限定アイテム!C:E,3,FALSE))</f>
        <v/>
      </c>
    </row>
    <row r="33" spans="1:10" ht="12.75" customHeight="1">
      <c r="A33" s="308" t="s">
        <v>1530</v>
      </c>
      <c r="B33" s="308" t="s">
        <v>346</v>
      </c>
      <c r="C33" s="308" t="s">
        <v>2123</v>
      </c>
      <c r="D33" s="308" t="str">
        <f>IF(ISNA(VLOOKUP(B33,限定アイテム!C:E,3,FALSE)),"",VLOOKUP(B33,限定アイテム!C:E,3,FALSE))</f>
        <v/>
      </c>
      <c r="F33" s="308" t="s">
        <v>2200</v>
      </c>
      <c r="G33" s="308" t="s">
        <v>136</v>
      </c>
      <c r="H33" s="308" t="s">
        <v>2123</v>
      </c>
      <c r="I33" s="308" t="str">
        <f>IF(ISNA(VLOOKUP(G33,限定アイテム!C:E,3,FALSE)),"",VLOOKUP(G33,限定アイテム!C:E,3,FALSE))</f>
        <v/>
      </c>
    </row>
    <row r="34" spans="1:10" ht="12.75" customHeight="1">
      <c r="A34" s="308" t="s">
        <v>1530</v>
      </c>
      <c r="B34" s="308" t="s">
        <v>349</v>
      </c>
      <c r="C34" s="308" t="s">
        <v>2123</v>
      </c>
      <c r="D34" s="308" t="str">
        <f>IF(ISNA(VLOOKUP(B34,限定アイテム!C:E,3,FALSE)),"",VLOOKUP(B34,限定アイテム!C:E,3,FALSE))</f>
        <v/>
      </c>
      <c r="F34" s="308" t="s">
        <v>1530</v>
      </c>
      <c r="G34" s="308" t="s">
        <v>136</v>
      </c>
      <c r="H34" s="308" t="s">
        <v>2128</v>
      </c>
      <c r="I34" s="308" t="str">
        <f>IF(ISNA(VLOOKUP(G34,限定アイテム!C:E,3,FALSE)),"",VLOOKUP(G34,限定アイテム!C:E,3,FALSE))</f>
        <v/>
      </c>
    </row>
    <row r="35" spans="1:10" ht="12.75" customHeight="1">
      <c r="A35" s="308" t="s">
        <v>351</v>
      </c>
      <c r="B35" s="308" t="s">
        <v>351</v>
      </c>
      <c r="C35" s="308" t="s">
        <v>2123</v>
      </c>
      <c r="D35" s="308" t="str">
        <f>IF(ISNA(VLOOKUP(B35,限定アイテム!C:E,3,FALSE)),"",VLOOKUP(B35,限定アイテム!C:E,3,FALSE))</f>
        <v/>
      </c>
      <c r="F35" s="308" t="s">
        <v>1530</v>
      </c>
      <c r="G35" s="308" t="s">
        <v>110</v>
      </c>
      <c r="H35" s="308" t="s">
        <v>2128</v>
      </c>
      <c r="I35" s="308" t="str">
        <f>IF(ISNA(VLOOKUP(G35,限定アイテム!C:E,3,FALSE)),"",VLOOKUP(G35,限定アイテム!C:E,3,FALSE))</f>
        <v/>
      </c>
    </row>
    <row r="36" spans="1:10" ht="12.75" customHeight="1">
      <c r="A36" s="308" t="s">
        <v>1530</v>
      </c>
      <c r="B36" s="308" t="s">
        <v>352</v>
      </c>
      <c r="C36" s="308" t="s">
        <v>2123</v>
      </c>
      <c r="D36" s="308" t="str">
        <f>IF(ISNA(VLOOKUP(B36,限定アイテム!C:E,3,FALSE)),"",VLOOKUP(B36,限定アイテム!C:E,3,FALSE))</f>
        <v/>
      </c>
      <c r="F36" s="308" t="s">
        <v>2201</v>
      </c>
      <c r="G36" s="308" t="s">
        <v>110</v>
      </c>
      <c r="H36" s="308" t="s">
        <v>2123</v>
      </c>
      <c r="I36" s="308" t="str">
        <f>IF(ISNA(VLOOKUP(G36,限定アイテム!C:E,3,FALSE)),"",VLOOKUP(G36,限定アイテム!C:E,3,FALSE))</f>
        <v/>
      </c>
    </row>
    <row r="37" spans="1:10" ht="12.75" customHeight="1">
      <c r="A37" s="308" t="s">
        <v>1530</v>
      </c>
      <c r="B37" s="308" t="s">
        <v>354</v>
      </c>
      <c r="C37" s="308" t="s">
        <v>2123</v>
      </c>
      <c r="D37" s="308" t="str">
        <f>IF(ISNA(VLOOKUP(B37,限定アイテム!C:E,3,FALSE)),"",VLOOKUP(B37,限定アイテム!C:E,3,FALSE))</f>
        <v/>
      </c>
      <c r="F37" s="308" t="s">
        <v>1530</v>
      </c>
      <c r="G37" s="308" t="s">
        <v>109</v>
      </c>
      <c r="H37" s="308" t="s">
        <v>2123</v>
      </c>
      <c r="I37" s="308" t="str">
        <f>IF(ISNA(VLOOKUP(G37,限定アイテム!C:E,3,FALSE)),"",VLOOKUP(G37,限定アイテム!C:E,3,FALSE))</f>
        <v>雷神山古墳</v>
      </c>
    </row>
    <row r="38" spans="1:10" ht="12.75" customHeight="1">
      <c r="A38" s="308" t="s">
        <v>355</v>
      </c>
      <c r="B38" s="308" t="s">
        <v>355</v>
      </c>
      <c r="C38" s="308" t="s">
        <v>2123</v>
      </c>
      <c r="D38" s="308" t="str">
        <f>IF(ISNA(VLOOKUP(B38,限定アイテム!C:E,3,FALSE)),"",VLOOKUP(B38,限定アイテム!C:E,3,FALSE))</f>
        <v/>
      </c>
      <c r="F38" s="308" t="s">
        <v>1530</v>
      </c>
      <c r="G38" s="308" t="s">
        <v>108</v>
      </c>
      <c r="H38" s="308" t="s">
        <v>2123</v>
      </c>
      <c r="I38" s="308" t="str">
        <f>IF(ISNA(VLOOKUP(G38,限定アイテム!C:E,3,FALSE)),"",VLOOKUP(G38,限定アイテム!C:E,3,FALSE))</f>
        <v/>
      </c>
    </row>
    <row r="39" spans="1:10" ht="12.75" customHeight="1">
      <c r="A39" s="308" t="s">
        <v>1530</v>
      </c>
      <c r="B39" s="308" t="s">
        <v>353</v>
      </c>
      <c r="C39" s="308" t="s">
        <v>2123</v>
      </c>
      <c r="D39" s="308" t="str">
        <f>IF(ISNA(VLOOKUP(B39,限定アイテム!C:E,3,FALSE)),"",VLOOKUP(B39,限定アイテム!C:E,3,FALSE))</f>
        <v/>
      </c>
      <c r="F39" s="308" t="s">
        <v>1530</v>
      </c>
      <c r="G39" s="308" t="s">
        <v>107</v>
      </c>
      <c r="H39" s="308" t="s">
        <v>2123</v>
      </c>
      <c r="I39" s="308" t="str">
        <f>IF(ISNA(VLOOKUP(G39,限定アイテム!C:E,3,FALSE)),"",VLOOKUP(G39,限定アイテム!C:E,3,FALSE))</f>
        <v/>
      </c>
    </row>
    <row r="40" spans="1:10" ht="12.75" customHeight="1">
      <c r="A40" s="308" t="s">
        <v>1530</v>
      </c>
      <c r="B40" s="308" t="s">
        <v>356</v>
      </c>
      <c r="C40" s="308" t="s">
        <v>2123</v>
      </c>
      <c r="D40" s="308" t="str">
        <f>IF(ISNA(VLOOKUP(B40,限定アイテム!C:E,3,FALSE)),"",VLOOKUP(B40,限定アイテム!C:E,3,FALSE))</f>
        <v/>
      </c>
      <c r="F40" s="308" t="s">
        <v>106</v>
      </c>
      <c r="G40" s="308" t="s">
        <v>106</v>
      </c>
      <c r="H40" s="308" t="s">
        <v>2123</v>
      </c>
      <c r="I40" s="308" t="str">
        <f>IF(ISNA(VLOOKUP(G40,限定アイテム!C:E,3,FALSE)),"",VLOOKUP(G40,限定アイテム!C:E,3,FALSE))</f>
        <v>伊達政宗像</v>
      </c>
      <c r="J40" s="305" t="s">
        <v>2272</v>
      </c>
    </row>
    <row r="41" spans="1:10" ht="12.75" customHeight="1">
      <c r="A41" s="308" t="s">
        <v>363</v>
      </c>
      <c r="B41" s="308" t="s">
        <v>363</v>
      </c>
      <c r="C41" s="308" t="s">
        <v>2123</v>
      </c>
      <c r="D41" s="308" t="str">
        <f>IF(ISNA(VLOOKUP(B41,限定アイテム!C:E,3,FALSE)),"",VLOOKUP(B41,限定アイテム!C:E,3,FALSE))</f>
        <v/>
      </c>
      <c r="F41" s="308" t="s">
        <v>1530</v>
      </c>
      <c r="G41" s="308" t="s">
        <v>105</v>
      </c>
      <c r="H41" s="308" t="s">
        <v>2123</v>
      </c>
      <c r="I41" s="308" t="str">
        <f>IF(ISNA(VLOOKUP(G41,限定アイテム!C:E,3,FALSE)),"",VLOOKUP(G41,限定アイテム!C:E,3,FALSE))</f>
        <v/>
      </c>
    </row>
    <row r="42" spans="1:10" ht="12.75" customHeight="1">
      <c r="A42" s="308" t="s">
        <v>1530</v>
      </c>
      <c r="B42" s="308" t="s">
        <v>362</v>
      </c>
      <c r="C42" s="308" t="s">
        <v>2123</v>
      </c>
      <c r="D42" s="308" t="str">
        <f>IF(ISNA(VLOOKUP(B42,限定アイテム!C:E,3,FALSE)),"",VLOOKUP(B42,限定アイテム!C:E,3,FALSE))</f>
        <v>お稲荷様</v>
      </c>
      <c r="F42" s="308" t="s">
        <v>1530</v>
      </c>
      <c r="G42" s="308" t="s">
        <v>107</v>
      </c>
      <c r="H42" s="308" t="s">
        <v>2123</v>
      </c>
      <c r="I42" s="308" t="str">
        <f>IF(ISNA(VLOOKUP(G42,限定アイテム!C:E,3,FALSE)),"",VLOOKUP(G42,限定アイテム!C:E,3,FALSE))</f>
        <v/>
      </c>
    </row>
    <row r="43" spans="1:10" ht="12.75" customHeight="1">
      <c r="A43" s="308" t="s">
        <v>1530</v>
      </c>
      <c r="B43" s="308" t="s">
        <v>360</v>
      </c>
      <c r="C43" s="308" t="s">
        <v>2123</v>
      </c>
      <c r="D43" s="308" t="str">
        <f>IF(ISNA(VLOOKUP(B43,限定アイテム!C:E,3,FALSE)),"",VLOOKUP(B43,限定アイテム!C:E,3,FALSE))</f>
        <v/>
      </c>
      <c r="F43" s="308" t="s">
        <v>1530</v>
      </c>
      <c r="G43" s="308" t="s">
        <v>106</v>
      </c>
      <c r="H43" s="308" t="s">
        <v>2129</v>
      </c>
      <c r="I43" s="308" t="str">
        <f>IF(ISNA(VLOOKUP(G43,限定アイテム!C:E,3,FALSE)),"",VLOOKUP(G43,限定アイテム!C:E,3,FALSE))</f>
        <v>伊達政宗像</v>
      </c>
    </row>
    <row r="44" spans="1:10" ht="12.75" customHeight="1">
      <c r="A44" s="308" t="s">
        <v>2131</v>
      </c>
      <c r="B44" s="308" t="s">
        <v>361</v>
      </c>
      <c r="C44" s="308" t="s">
        <v>2123</v>
      </c>
      <c r="D44" s="308" t="str">
        <f>IF(ISNA(VLOOKUP(B44,限定アイテム!C:E,3,FALSE)),"",VLOOKUP(B44,限定アイテム!C:E,3,FALSE))</f>
        <v/>
      </c>
      <c r="F44" s="308" t="s">
        <v>1530</v>
      </c>
      <c r="G44" s="308" t="s">
        <v>105</v>
      </c>
      <c r="H44" s="308" t="s">
        <v>2128</v>
      </c>
      <c r="I44" s="308" t="str">
        <f>IF(ISNA(VLOOKUP(G44,限定アイテム!C:E,3,FALSE)),"",VLOOKUP(G44,限定アイテム!C:E,3,FALSE))</f>
        <v/>
      </c>
    </row>
    <row r="45" spans="1:10" ht="12.75" customHeight="1">
      <c r="A45" s="308" t="s">
        <v>1530</v>
      </c>
      <c r="B45" s="308" t="s">
        <v>367</v>
      </c>
      <c r="C45" s="308" t="s">
        <v>2127</v>
      </c>
      <c r="D45" s="308" t="str">
        <f>IF(ISNA(VLOOKUP(B45,限定アイテム!C:E,3,FALSE)),"",VLOOKUP(B45,限定アイテム!C:E,3,FALSE))</f>
        <v/>
      </c>
      <c r="F45" s="308" t="s">
        <v>1530</v>
      </c>
      <c r="G45" s="308" t="s">
        <v>157</v>
      </c>
      <c r="H45" s="308" t="s">
        <v>2123</v>
      </c>
      <c r="I45" s="308" t="str">
        <f>IF(ISNA(VLOOKUP(G45,限定アイテム!C:E,3,FALSE)),"",VLOOKUP(G45,限定アイテム!C:E,3,FALSE))</f>
        <v>松島の奇岩</v>
      </c>
    </row>
    <row r="46" spans="1:10" ht="12.75" customHeight="1">
      <c r="A46" s="308" t="s">
        <v>1530</v>
      </c>
      <c r="B46" s="308" t="s">
        <v>375</v>
      </c>
      <c r="C46" s="308" t="s">
        <v>2123</v>
      </c>
      <c r="D46" s="308" t="str">
        <f>IF(ISNA(VLOOKUP(B46,限定アイテム!C:E,3,FALSE)),"",VLOOKUP(B46,限定アイテム!C:E,3,FALSE))</f>
        <v/>
      </c>
      <c r="F46" s="308" t="s">
        <v>2202</v>
      </c>
      <c r="G46" s="308" t="s">
        <v>102</v>
      </c>
      <c r="H46" s="308" t="s">
        <v>2123</v>
      </c>
      <c r="I46" s="308" t="str">
        <f>IF(ISNA(VLOOKUP(G46,限定アイテム!C:E,3,FALSE)),"",VLOOKUP(G46,限定アイテム!C:E,3,FALSE))</f>
        <v/>
      </c>
    </row>
    <row r="47" spans="1:10" ht="12.75" customHeight="1">
      <c r="A47" s="308" t="s">
        <v>1530</v>
      </c>
      <c r="B47" s="308" t="s">
        <v>368</v>
      </c>
      <c r="C47" s="308" t="s">
        <v>2123</v>
      </c>
      <c r="D47" s="308" t="str">
        <f>IF(ISNA(VLOOKUP(B47,限定アイテム!C:E,3,FALSE)),"",VLOOKUP(B47,限定アイテム!C:E,3,FALSE))</f>
        <v>桶狭間の戦い</v>
      </c>
      <c r="F47" s="308" t="s">
        <v>1530</v>
      </c>
      <c r="G47" s="308" t="s">
        <v>102</v>
      </c>
      <c r="H47" s="308" t="s">
        <v>2128</v>
      </c>
      <c r="I47" s="308" t="str">
        <f>IF(ISNA(VLOOKUP(G47,限定アイテム!C:E,3,FALSE)),"",VLOOKUP(G47,限定アイテム!C:E,3,FALSE))</f>
        <v/>
      </c>
    </row>
    <row r="48" spans="1:10" ht="12.75" customHeight="1">
      <c r="A48" s="308" t="s">
        <v>1530</v>
      </c>
      <c r="B48" s="308" t="s">
        <v>373</v>
      </c>
      <c r="C48" s="308" t="s">
        <v>2123</v>
      </c>
      <c r="D48" s="308" t="str">
        <f>IF(ISNA(VLOOKUP(B48,限定アイテム!C:E,3,FALSE)),"",VLOOKUP(B48,限定アイテム!C:E,3,FALSE))</f>
        <v/>
      </c>
      <c r="F48" s="308" t="s">
        <v>1530</v>
      </c>
      <c r="G48" s="308" t="s">
        <v>101</v>
      </c>
      <c r="H48" s="308" t="s">
        <v>2128</v>
      </c>
      <c r="I48" s="308" t="str">
        <f>IF(ISNA(VLOOKUP(G48,限定アイテム!C:E,3,FALSE)),"",VLOOKUP(G48,限定アイテム!C:E,3,FALSE))</f>
        <v/>
      </c>
    </row>
    <row r="49" spans="1:10" ht="12.75" customHeight="1">
      <c r="A49" s="308" t="s">
        <v>1530</v>
      </c>
      <c r="B49" s="308" t="s">
        <v>372</v>
      </c>
      <c r="C49" s="308" t="s">
        <v>2123</v>
      </c>
      <c r="D49" s="308" t="str">
        <f>IF(ISNA(VLOOKUP(B49,限定アイテム!C:E,3,FALSE)),"",VLOOKUP(B49,限定アイテム!C:E,3,FALSE))</f>
        <v/>
      </c>
      <c r="F49" s="308" t="s">
        <v>2203</v>
      </c>
      <c r="G49" s="308" t="s">
        <v>101</v>
      </c>
      <c r="H49" s="308" t="s">
        <v>2123</v>
      </c>
      <c r="I49" s="308" t="str">
        <f>IF(ISNA(VLOOKUP(G49,限定アイテム!C:E,3,FALSE)),"",VLOOKUP(G49,限定アイテム!C:E,3,FALSE))</f>
        <v/>
      </c>
    </row>
    <row r="50" spans="1:10" ht="12.75" customHeight="1">
      <c r="A50" s="308" t="s">
        <v>371</v>
      </c>
      <c r="B50" s="308" t="s">
        <v>370</v>
      </c>
      <c r="C50" s="308" t="s">
        <v>2123</v>
      </c>
      <c r="D50" s="308" t="str">
        <f>IF(ISNA(VLOOKUP(B50,限定アイテム!C:E,3,FALSE)),"",VLOOKUP(B50,限定アイテム!C:E,3,FALSE))</f>
        <v/>
      </c>
      <c r="F50" s="308" t="s">
        <v>1530</v>
      </c>
      <c r="G50" s="308" t="s">
        <v>101</v>
      </c>
      <c r="H50" s="308" t="s">
        <v>2128</v>
      </c>
      <c r="I50" s="308" t="str">
        <f>IF(ISNA(VLOOKUP(G50,限定アイテム!C:E,3,FALSE)),"",VLOOKUP(G50,限定アイテム!C:E,3,FALSE))</f>
        <v/>
      </c>
    </row>
    <row r="51" spans="1:10" ht="12.75" customHeight="1">
      <c r="A51" s="308" t="s">
        <v>2210</v>
      </c>
      <c r="B51" s="308" t="s">
        <v>374</v>
      </c>
      <c r="C51" s="308" t="s">
        <v>2123</v>
      </c>
      <c r="D51" s="308" t="str">
        <f>IF(ISNA(VLOOKUP(B51,限定アイテム!C:E,3,FALSE)),"",VLOOKUP(B51,限定アイテム!C:E,3,FALSE))</f>
        <v/>
      </c>
      <c r="F51" s="308" t="s">
        <v>1530</v>
      </c>
      <c r="G51" s="308" t="s">
        <v>98</v>
      </c>
      <c r="H51" s="308" t="s">
        <v>2128</v>
      </c>
      <c r="I51" s="308" t="str">
        <f>IF(ISNA(VLOOKUP(G51,限定アイテム!C:E,3,FALSE)),"",VLOOKUP(G51,限定アイテム!C:E,3,FALSE))</f>
        <v/>
      </c>
    </row>
    <row r="52" spans="1:10" ht="12.75" customHeight="1">
      <c r="A52" s="308" t="s">
        <v>2210</v>
      </c>
      <c r="B52" s="308" t="s">
        <v>366</v>
      </c>
      <c r="C52" s="308" t="s">
        <v>2127</v>
      </c>
      <c r="D52" s="308" t="str">
        <f>IF(ISNA(VLOOKUP(B52,限定アイテム!C:E,3,FALSE)),"",VLOOKUP(B52,限定アイテム!C:E,3,FALSE))</f>
        <v/>
      </c>
      <c r="F52" s="308" t="s">
        <v>2204</v>
      </c>
      <c r="G52" s="308" t="s">
        <v>98</v>
      </c>
      <c r="H52" s="308" t="s">
        <v>2123</v>
      </c>
      <c r="I52" s="308" t="str">
        <f>IF(ISNA(VLOOKUP(G52,限定アイテム!C:E,3,FALSE)),"",VLOOKUP(G52,限定アイテム!C:E,3,FALSE))</f>
        <v/>
      </c>
    </row>
    <row r="53" spans="1:10" ht="12.75" customHeight="1">
      <c r="A53" s="308" t="s">
        <v>2210</v>
      </c>
      <c r="B53" s="308" t="s">
        <v>365</v>
      </c>
      <c r="C53" s="308" t="s">
        <v>2123</v>
      </c>
      <c r="D53" s="308" t="str">
        <f>IF(ISNA(VLOOKUP(B53,限定アイテム!C:E,3,FALSE)),"",VLOOKUP(B53,限定アイテム!C:E,3,FALSE))</f>
        <v/>
      </c>
      <c r="F53" s="308" t="s">
        <v>1530</v>
      </c>
      <c r="G53" s="308" t="s">
        <v>98</v>
      </c>
      <c r="H53" s="308" t="s">
        <v>2128</v>
      </c>
      <c r="I53" s="308" t="str">
        <f>IF(ISNA(VLOOKUP(G53,限定アイテム!C:E,3,FALSE)),"",VLOOKUP(G53,限定アイテム!C:E,3,FALSE))</f>
        <v/>
      </c>
    </row>
    <row r="54" spans="1:10" ht="12.75" customHeight="1">
      <c r="A54" s="308" t="s">
        <v>2130</v>
      </c>
      <c r="B54" s="308" t="s">
        <v>409</v>
      </c>
      <c r="C54" s="308" t="s">
        <v>2123</v>
      </c>
      <c r="D54" s="308" t="str">
        <f>IF(ISNA(VLOOKUP(B54,限定アイテム!C:E,3,FALSE)),"",VLOOKUP(B54,限定アイテム!C:E,3,FALSE))</f>
        <v/>
      </c>
      <c r="F54" s="308" t="s">
        <v>1530</v>
      </c>
      <c r="G54" s="308" t="s">
        <v>97</v>
      </c>
      <c r="H54" s="308" t="s">
        <v>2128</v>
      </c>
      <c r="I54" s="308" t="str">
        <f>IF(ISNA(VLOOKUP(G54,限定アイテム!C:E,3,FALSE)),"",VLOOKUP(G54,限定アイテム!C:E,3,FALSE))</f>
        <v>金色堂</v>
      </c>
    </row>
    <row r="55" spans="1:10" ht="12.75" customHeight="1">
      <c r="A55" s="308" t="s">
        <v>1530</v>
      </c>
      <c r="B55" s="308" t="s">
        <v>406</v>
      </c>
      <c r="C55" s="308" t="s">
        <v>2125</v>
      </c>
      <c r="D55" s="308" t="str">
        <f>IF(ISNA(VLOOKUP(B55,限定アイテム!C:E,3,FALSE)),"",VLOOKUP(B55,限定アイテム!C:E,3,FALSE))</f>
        <v/>
      </c>
      <c r="F55" s="308" t="s">
        <v>2205</v>
      </c>
      <c r="G55" s="308" t="s">
        <v>97</v>
      </c>
      <c r="H55" s="308" t="s">
        <v>2123</v>
      </c>
      <c r="I55" s="308" t="str">
        <f>IF(ISNA(VLOOKUP(G55,限定アイテム!C:E,3,FALSE)),"",VLOOKUP(G55,限定アイテム!C:E,3,FALSE))</f>
        <v>金色堂</v>
      </c>
    </row>
    <row r="56" spans="1:10" ht="12.75" customHeight="1">
      <c r="A56" s="308" t="s">
        <v>1530</v>
      </c>
      <c r="B56" s="308" t="s">
        <v>410</v>
      </c>
      <c r="C56" s="308" t="s">
        <v>2123</v>
      </c>
      <c r="D56" s="308" t="str">
        <f>IF(ISNA(VLOOKUP(B56,限定アイテム!C:E,3,FALSE)),"",VLOOKUP(B56,限定アイテム!C:E,3,FALSE))</f>
        <v/>
      </c>
      <c r="F56" s="308" t="s">
        <v>1530</v>
      </c>
      <c r="G56" s="308" t="s">
        <v>97</v>
      </c>
      <c r="H56" s="308" t="s">
        <v>2128</v>
      </c>
      <c r="I56" s="308" t="str">
        <f>IF(ISNA(VLOOKUP(G56,限定アイテム!C:E,3,FALSE)),"",VLOOKUP(G56,限定アイテム!C:E,3,FALSE))</f>
        <v>金色堂</v>
      </c>
    </row>
    <row r="57" spans="1:10" ht="12.75" customHeight="1">
      <c r="A57" s="308" t="s">
        <v>1530</v>
      </c>
      <c r="B57" s="308" t="s">
        <v>408</v>
      </c>
      <c r="C57" s="308" t="s">
        <v>2123</v>
      </c>
      <c r="D57" s="308" t="str">
        <f>IF(ISNA(VLOOKUP(B57,限定アイテム!C:E,3,FALSE)),"",VLOOKUP(B57,限定アイテム!C:E,3,FALSE))</f>
        <v>関ヶ原の戦い</v>
      </c>
      <c r="F57" s="308" t="s">
        <v>1530</v>
      </c>
      <c r="G57" s="308" t="s">
        <v>96</v>
      </c>
      <c r="H57" s="308" t="s">
        <v>2128</v>
      </c>
      <c r="I57" s="308" t="str">
        <f>IF(ISNA(VLOOKUP(G57,限定アイテム!C:E,3,FALSE)),"",VLOOKUP(G57,限定アイテム!C:E,3,FALSE))</f>
        <v/>
      </c>
    </row>
    <row r="58" spans="1:10" ht="12.75" customHeight="1">
      <c r="A58" s="308" t="s">
        <v>1530</v>
      </c>
      <c r="B58" s="308" t="s">
        <v>412</v>
      </c>
      <c r="C58" s="308" t="s">
        <v>2129</v>
      </c>
      <c r="D58" s="308" t="str">
        <f>IF(ISNA(VLOOKUP(B58,限定アイテム!C:E,3,FALSE)),"",VLOOKUP(B58,限定アイテム!C:E,3,FALSE))</f>
        <v/>
      </c>
      <c r="F58" s="308" t="s">
        <v>96</v>
      </c>
      <c r="G58" s="308" t="s">
        <v>96</v>
      </c>
      <c r="H58" s="308" t="s">
        <v>2123</v>
      </c>
      <c r="I58" s="308" t="str">
        <f>IF(ISNA(VLOOKUP(G58,限定アイテム!C:E,3,FALSE)),"",VLOOKUP(G58,限定アイテム!C:E,3,FALSE))</f>
        <v/>
      </c>
    </row>
    <row r="59" spans="1:10" ht="12.75" customHeight="1">
      <c r="A59" s="308" t="s">
        <v>1530</v>
      </c>
      <c r="B59" s="308" t="s">
        <v>411</v>
      </c>
      <c r="C59" s="308" t="s">
        <v>2123</v>
      </c>
      <c r="D59" s="308" t="str">
        <f>IF(ISNA(VLOOKUP(B59,限定アイテム!C:E,3,FALSE)),"",VLOOKUP(B59,限定アイテム!C:E,3,FALSE))</f>
        <v/>
      </c>
      <c r="F59" s="308" t="s">
        <v>1530</v>
      </c>
      <c r="G59" s="308" t="s">
        <v>96</v>
      </c>
      <c r="H59" s="308" t="s">
        <v>2128</v>
      </c>
      <c r="I59" s="308" t="str">
        <f>IF(ISNA(VLOOKUP(G59,限定アイテム!C:E,3,FALSE)),"",VLOOKUP(G59,限定アイテム!C:E,3,FALSE))</f>
        <v/>
      </c>
    </row>
    <row r="60" spans="1:10" ht="12.75" customHeight="1">
      <c r="A60" s="308" t="s">
        <v>412</v>
      </c>
      <c r="B60" s="308" t="s">
        <v>412</v>
      </c>
      <c r="C60" s="308" t="s">
        <v>2123</v>
      </c>
      <c r="D60" s="308" t="str">
        <f>IF(ISNA(VLOOKUP(B60,限定アイテム!C:E,3,FALSE)),"",VLOOKUP(B60,限定アイテム!C:E,3,FALSE))</f>
        <v/>
      </c>
      <c r="F60" s="308" t="s">
        <v>1530</v>
      </c>
      <c r="G60" s="308" t="s">
        <v>95</v>
      </c>
      <c r="H60" s="308" t="s">
        <v>2128</v>
      </c>
      <c r="I60" s="308" t="str">
        <f>IF(ISNA(VLOOKUP(G60,限定アイテム!C:E,3,FALSE)),"",VLOOKUP(G60,限定アイテム!C:E,3,FALSE))</f>
        <v/>
      </c>
    </row>
    <row r="61" spans="1:10" ht="12.75" customHeight="1">
      <c r="A61" s="308" t="s">
        <v>1530</v>
      </c>
      <c r="B61" s="308" t="s">
        <v>414</v>
      </c>
      <c r="C61" s="308" t="s">
        <v>2123</v>
      </c>
      <c r="D61" s="308" t="str">
        <f>IF(ISNA(VLOOKUP(B61,限定アイテム!C:E,3,FALSE)),"",VLOOKUP(B61,限定アイテム!C:E,3,FALSE))</f>
        <v/>
      </c>
      <c r="F61" s="308" t="s">
        <v>2206</v>
      </c>
      <c r="G61" s="308" t="s">
        <v>95</v>
      </c>
      <c r="H61" s="308" t="s">
        <v>2123</v>
      </c>
      <c r="I61" s="308" t="str">
        <f>IF(ISNA(VLOOKUP(G61,限定アイテム!C:E,3,FALSE)),"",VLOOKUP(G61,限定アイテム!C:E,3,FALSE))</f>
        <v/>
      </c>
      <c r="J61" s="305" t="s">
        <v>2271</v>
      </c>
    </row>
    <row r="62" spans="1:10" ht="12.75" customHeight="1">
      <c r="A62" s="308" t="s">
        <v>1530</v>
      </c>
      <c r="B62" s="308" t="s">
        <v>415</v>
      </c>
      <c r="C62" s="308" t="s">
        <v>2123</v>
      </c>
      <c r="D62" s="308" t="str">
        <f>IF(ISNA(VLOOKUP(B62,限定アイテム!C:E,3,FALSE)),"",VLOOKUP(B62,限定アイテム!C:E,3,FALSE))</f>
        <v/>
      </c>
      <c r="F62" s="308" t="s">
        <v>1530</v>
      </c>
      <c r="G62" s="308" t="s">
        <v>93</v>
      </c>
      <c r="H62" s="308" t="s">
        <v>2123</v>
      </c>
      <c r="I62" s="308" t="str">
        <f>IF(ISNA(VLOOKUP(G62,限定アイテム!C:E,3,FALSE)),"",VLOOKUP(G62,限定アイテム!C:E,3,FALSE))</f>
        <v/>
      </c>
    </row>
    <row r="63" spans="1:10" ht="12.75" customHeight="1">
      <c r="A63" s="308" t="s">
        <v>1530</v>
      </c>
      <c r="B63" s="308" t="s">
        <v>417</v>
      </c>
      <c r="C63" s="308" t="s">
        <v>2127</v>
      </c>
      <c r="D63" s="308" t="str">
        <f>IF(ISNA(VLOOKUP(B63,限定アイテム!C:E,3,FALSE)),"",VLOOKUP(B63,限定アイテム!C:E,3,FALSE))</f>
        <v>甲賀の里</v>
      </c>
      <c r="F63" s="308" t="s">
        <v>92</v>
      </c>
      <c r="G63" s="308" t="s">
        <v>92</v>
      </c>
      <c r="H63" s="308" t="s">
        <v>2123</v>
      </c>
      <c r="I63" s="308" t="str">
        <f>IF(ISNA(VLOOKUP(G63,限定アイテム!C:E,3,FALSE)),"",VLOOKUP(G63,限定アイテム!C:E,3,FALSE))</f>
        <v/>
      </c>
    </row>
    <row r="64" spans="1:10" ht="12.75" customHeight="1">
      <c r="A64" s="308" t="s">
        <v>1530</v>
      </c>
      <c r="B64" s="308" t="s">
        <v>416</v>
      </c>
      <c r="C64" s="308" t="s">
        <v>2123</v>
      </c>
      <c r="D64" s="308" t="str">
        <f>IF(ISNA(VLOOKUP(B64,限定アイテム!C:E,3,FALSE)),"",VLOOKUP(B64,限定アイテム!C:E,3,FALSE))</f>
        <v/>
      </c>
      <c r="F64" s="308" t="s">
        <v>1530</v>
      </c>
      <c r="G64" s="308" t="s">
        <v>91</v>
      </c>
      <c r="H64" s="308" t="s">
        <v>2123</v>
      </c>
      <c r="I64" s="308" t="str">
        <f>IF(ISNA(VLOOKUP(G64,限定アイテム!C:E,3,FALSE)),"",VLOOKUP(G64,限定アイテム!C:E,3,FALSE))</f>
        <v/>
      </c>
    </row>
    <row r="65" spans="1:9" ht="12.75" customHeight="1">
      <c r="A65" s="308" t="s">
        <v>1530</v>
      </c>
      <c r="B65" s="308" t="s">
        <v>419</v>
      </c>
      <c r="C65" s="308" t="s">
        <v>2123</v>
      </c>
      <c r="D65" s="308" t="str">
        <f>IF(ISNA(VLOOKUP(B65,限定アイテム!C:E,3,FALSE)),"",VLOOKUP(B65,限定アイテム!C:E,3,FALSE))</f>
        <v/>
      </c>
      <c r="F65" s="308" t="s">
        <v>2207</v>
      </c>
      <c r="G65" s="308" t="s">
        <v>90</v>
      </c>
      <c r="H65" s="308" t="s">
        <v>2123</v>
      </c>
      <c r="I65" s="308" t="str">
        <f>IF(ISNA(VLOOKUP(G65,限定アイテム!C:E,3,FALSE)),"",VLOOKUP(G65,限定アイテム!C:E,3,FALSE))</f>
        <v/>
      </c>
    </row>
    <row r="66" spans="1:9" ht="12.75" customHeight="1">
      <c r="A66" s="308" t="s">
        <v>1530</v>
      </c>
      <c r="B66" s="308" t="s">
        <v>846</v>
      </c>
      <c r="C66" s="308" t="s">
        <v>2123</v>
      </c>
      <c r="D66" s="308" t="str">
        <f>IF(ISNA(VLOOKUP(B66,限定アイテム!C:E,3,FALSE)),"",VLOOKUP(B66,限定アイテム!C:E,3,FALSE))</f>
        <v>清水寺</v>
      </c>
      <c r="F66" s="308" t="s">
        <v>1530</v>
      </c>
      <c r="G66" s="308"/>
      <c r="H66" s="308"/>
      <c r="I66" s="308" t="str">
        <f>IF(ISNA(VLOOKUP(G66,限定アイテム!C:E,3,FALSE)),"",VLOOKUP(G66,限定アイテム!C:E,3,FALSE))</f>
        <v/>
      </c>
    </row>
    <row r="67" spans="1:9" ht="12.75" customHeight="1">
      <c r="A67" s="308" t="s">
        <v>1747</v>
      </c>
      <c r="B67" s="308" t="s">
        <v>847</v>
      </c>
      <c r="C67" s="308" t="s">
        <v>2123</v>
      </c>
      <c r="D67" s="308" t="str">
        <f>IF(ISNA(VLOOKUP(B67,限定アイテム!C:E,3,FALSE)),"",VLOOKUP(B67,限定アイテム!C:E,3,FALSE))</f>
        <v/>
      </c>
      <c r="F67" s="308" t="s">
        <v>88</v>
      </c>
      <c r="G67" s="308" t="s">
        <v>88</v>
      </c>
      <c r="H67" s="308" t="s">
        <v>2123</v>
      </c>
      <c r="I67" s="308" t="str">
        <f>IF(ISNA(VLOOKUP(G67,限定アイテム!C:E,3,FALSE)),"",VLOOKUP(G67,限定アイテム!C:E,3,FALSE))</f>
        <v/>
      </c>
    </row>
    <row r="68" spans="1:9" ht="12.75" customHeight="1">
      <c r="A68" s="308" t="s">
        <v>1530</v>
      </c>
      <c r="B68" s="308" t="s">
        <v>432</v>
      </c>
      <c r="C68" s="308" t="s">
        <v>2123</v>
      </c>
      <c r="D68" s="308" t="str">
        <f>IF(ISNA(VLOOKUP(B68,限定アイテム!C:E,3,FALSE)),"",VLOOKUP(B68,限定アイテム!C:E,3,FALSE))</f>
        <v/>
      </c>
      <c r="F68" s="308" t="s">
        <v>1530</v>
      </c>
      <c r="G68" s="308" t="s">
        <v>84</v>
      </c>
      <c r="H68" s="308" t="s">
        <v>2123</v>
      </c>
      <c r="I68" s="308" t="str">
        <f>IF(ISNA(VLOOKUP(G68,限定アイテム!C:E,3,FALSE)),"",VLOOKUP(G68,限定アイテム!C:E,3,FALSE))</f>
        <v/>
      </c>
    </row>
    <row r="69" spans="1:9" ht="12.75" customHeight="1">
      <c r="A69" s="308" t="s">
        <v>1530</v>
      </c>
      <c r="B69" s="308" t="s">
        <v>432</v>
      </c>
      <c r="C69" s="308" t="s">
        <v>2123</v>
      </c>
      <c r="D69" s="308" t="str">
        <f>IF(ISNA(VLOOKUP(B69,限定アイテム!C:E,3,FALSE)),"",VLOOKUP(B69,限定アイテム!C:E,3,FALSE))</f>
        <v/>
      </c>
      <c r="F69" s="308" t="s">
        <v>78</v>
      </c>
      <c r="G69" s="308" t="s">
        <v>78</v>
      </c>
      <c r="H69" s="308" t="s">
        <v>2123</v>
      </c>
      <c r="I69" s="308" t="str">
        <f>IF(ISNA(VLOOKUP(G69,限定アイテム!C:E,3,FALSE)),"",VLOOKUP(G69,限定アイテム!C:E,3,FALSE))</f>
        <v/>
      </c>
    </row>
    <row r="70" spans="1:9" ht="12.75" customHeight="1">
      <c r="A70" s="308" t="s">
        <v>1530</v>
      </c>
      <c r="B70" s="308" t="s">
        <v>431</v>
      </c>
      <c r="C70" s="308" t="s">
        <v>2125</v>
      </c>
      <c r="D70" s="308" t="str">
        <f>IF(ISNA(VLOOKUP(B70,限定アイテム!C:E,3,FALSE)),"",VLOOKUP(B70,限定アイテム!C:E,3,FALSE))</f>
        <v/>
      </c>
    </row>
    <row r="71" spans="1:9" ht="12.75" customHeight="1">
      <c r="A71" s="308" t="s">
        <v>1530</v>
      </c>
      <c r="B71" s="308" t="s">
        <v>433</v>
      </c>
      <c r="C71" s="308" t="s">
        <v>2123</v>
      </c>
      <c r="D71" s="308" t="str">
        <f>IF(ISNA(VLOOKUP(B71,限定アイテム!C:E,3,FALSE)),"",VLOOKUP(B71,限定アイテム!C:E,3,FALSE))</f>
        <v/>
      </c>
    </row>
    <row r="72" spans="1:9" ht="12.75" customHeight="1">
      <c r="A72" s="308" t="s">
        <v>1530</v>
      </c>
      <c r="B72" s="308" t="s">
        <v>431</v>
      </c>
      <c r="C72" s="308" t="s">
        <v>2128</v>
      </c>
      <c r="D72" s="308" t="str">
        <f>IF(ISNA(VLOOKUP(B72,限定アイテム!C:E,3,FALSE)),"",VLOOKUP(B72,限定アイテム!C:E,3,FALSE))</f>
        <v/>
      </c>
    </row>
    <row r="73" spans="1:9" ht="12.75" customHeight="1">
      <c r="A73" s="308" t="s">
        <v>1530</v>
      </c>
      <c r="B73" s="308" t="s">
        <v>434</v>
      </c>
      <c r="C73" s="308" t="s">
        <v>2127</v>
      </c>
      <c r="D73" s="308" t="str">
        <f>IF(ISNA(VLOOKUP(B73,限定アイテム!C:E,3,FALSE)),"",VLOOKUP(B73,限定アイテム!C:E,3,FALSE))</f>
        <v>平等院鳳凰堂</v>
      </c>
    </row>
    <row r="74" spans="1:9" ht="12.75" customHeight="1">
      <c r="A74" s="308" t="s">
        <v>1530</v>
      </c>
      <c r="B74" s="308" t="s">
        <v>436</v>
      </c>
      <c r="C74" s="308" t="s">
        <v>2123</v>
      </c>
      <c r="D74" s="308" t="str">
        <f>IF(ISNA(VLOOKUP(B74,限定アイテム!C:E,3,FALSE)),"",VLOOKUP(B74,限定アイテム!C:E,3,FALSE))</f>
        <v/>
      </c>
    </row>
    <row r="75" spans="1:9" ht="12.75" customHeight="1">
      <c r="A75" s="308" t="s">
        <v>1530</v>
      </c>
      <c r="B75" s="308" t="s">
        <v>448</v>
      </c>
      <c r="C75" s="308" t="s">
        <v>2123</v>
      </c>
      <c r="D75" s="308" t="str">
        <f>IF(ISNA(VLOOKUP(B75,限定アイテム!C:E,3,FALSE)),"",VLOOKUP(B75,限定アイテム!C:E,3,FALSE))</f>
        <v/>
      </c>
    </row>
    <row r="76" spans="1:9" ht="12.75" customHeight="1">
      <c r="A76" s="308" t="s">
        <v>1530</v>
      </c>
      <c r="B76" s="308" t="s">
        <v>438</v>
      </c>
      <c r="C76" s="308" t="s">
        <v>2123</v>
      </c>
      <c r="D76" s="308" t="str">
        <f>IF(ISNA(VLOOKUP(B76,限定アイテム!C:E,3,FALSE)),"",VLOOKUP(B76,限定アイテム!C:E,3,FALSE))</f>
        <v/>
      </c>
    </row>
    <row r="77" spans="1:9" ht="12.75" customHeight="1">
      <c r="A77" s="308" t="s">
        <v>1530</v>
      </c>
      <c r="B77" s="308" t="s">
        <v>449</v>
      </c>
      <c r="C77" s="308" t="s">
        <v>2126</v>
      </c>
      <c r="D77" s="308" t="str">
        <f>IF(ISNA(VLOOKUP(B77,限定アイテム!C:E,3,FALSE)),"",VLOOKUP(B77,限定アイテム!C:E,3,FALSE))</f>
        <v/>
      </c>
    </row>
    <row r="78" spans="1:9" ht="12.75" customHeight="1">
      <c r="A78" s="308" t="s">
        <v>1530</v>
      </c>
      <c r="B78" s="308" t="s">
        <v>439</v>
      </c>
      <c r="C78" s="308" t="s">
        <v>2125</v>
      </c>
      <c r="D78" s="308" t="str">
        <f>IF(ISNA(VLOOKUP(B78,限定アイテム!C:E,3,FALSE)),"",VLOOKUP(B78,限定アイテム!C:E,3,FALSE))</f>
        <v/>
      </c>
    </row>
    <row r="79" spans="1:9" ht="12.75" customHeight="1">
      <c r="A79" s="308" t="s">
        <v>2124</v>
      </c>
      <c r="B79" s="308" t="s">
        <v>442</v>
      </c>
      <c r="C79" s="308" t="s">
        <v>2123</v>
      </c>
      <c r="D79" s="308" t="str">
        <f>IF(ISNA(VLOOKUP(B79,限定アイテム!C:E,3,FALSE)),"",VLOOKUP(B79,限定アイテム!C:E,3,FALSE))</f>
        <v/>
      </c>
    </row>
  </sheetData>
  <phoneticPr fontId="3"/>
  <hyperlinks>
    <hyperlink ref="B3" r:id="rId1" tooltip="丸の内・日比谷 (695d)" display="http://www.teppa.net/kntrwiki/index.php?%B4%DD%A4%CE%C6%E2%A1%A6%C6%FC%C8%E6%C3%AB"/>
    <hyperlink ref="B4" r:id="rId2" tooltip="八重洲・日本橋 (761d)" display="http://www.teppa.net/kntrwiki/index.php?%C8%AC%BD%C5%BD%A7%A1%A6%C6%FC%CB%DC%B6%B6"/>
    <hyperlink ref="B5" r:id="rId3" tooltip="銀座・築地 (697d)" display="http://www.teppa.net/kntrwiki/index.php?%B6%E4%BA%C2%A1%A6%C3%DB%C3%CF"/>
    <hyperlink ref="B6" r:id="rId4" tooltip="銀座・築地 (697d)" display="http://www.teppa.net/kntrwiki/index.php?%B6%E4%BA%C2%A1%A6%C3%DB%C3%CF"/>
    <hyperlink ref="B7" r:id="rId5" tooltip="新橋・白金 (695d)" display="http://www.teppa.net/kntrwiki/index.php?%BF%B7%B6%B6%A1%A6%C7%F2%B6%E2"/>
    <hyperlink ref="B8" r:id="rId6" tooltip="新橋・白金 (695d)" display="http://www.teppa.net/kntrwiki/index.php?%BF%B7%B6%B6%A1%A6%C7%F2%B6%E2"/>
    <hyperlink ref="B9" r:id="rId7" tooltip="品川・大崎 (358d)" display="http://www.teppa.net/kntrwiki/index.php?%C9%CA%C0%EE%A1%A6%C2%E7%BA%EA"/>
    <hyperlink ref="B10" r:id="rId8" tooltip="蒲田・大森 (167d)" display="http://www.teppa.net/kntrwiki/index.php?%B3%F7%C5%C4%A1%A6%C2%E7%BF%B9"/>
    <hyperlink ref="B11" r:id="rId9" tooltip="武蔵小杉 (464d)" display="http://www.teppa.net/kntrwiki/index.php?%C9%F0%C2%A2%BE%AE%BF%F9"/>
    <hyperlink ref="B12" r:id="rId10" tooltip="鶴見 (134d)" display="http://www.teppa.net/kntrwiki/index.php?%C4%E1%B8%AB"/>
    <hyperlink ref="B13" r:id="rId11" tooltip="港北 (636d)" display="http://www.teppa.net/kntrwiki/index.php?%B9%C1%CB%CC"/>
    <hyperlink ref="B14" r:id="rId12" tooltip="神奈川 (702d)" display="http://www.teppa.net/kntrwiki/index.php?%BF%C0%C6%E0%C0%EE"/>
    <hyperlink ref="B15" r:id="rId13" tooltip="保土ヶ谷 (652d)" display="http://www.teppa.net/kntrwiki/index.php?%CA%DD%C5%DA%A5%F6%C3%AB"/>
    <hyperlink ref="B16" r:id="rId14" tooltip="座間・海老名 (358d)" display="http://www.teppa.net/kntrwiki/index.php?%BA%C2%B4%D6%A1%A6%B3%A4%CF%B7%CC%BE"/>
    <hyperlink ref="B17" r:id="rId15" tooltip="戸塚 (71d)" display="http://www.teppa.net/kntrwiki/index.php?%B8%CD%C4%CD"/>
    <hyperlink ref="B18" r:id="rId16" tooltip="藤沢・茅ヶ崎 (715d)" display="http://www.teppa.net/kntrwiki/index.php?%C6%A3%C2%F4%A1%A6%B3%FD%A5%F6%BA%EA"/>
    <hyperlink ref="B19" r:id="rId17" tooltip="厚木 (137d)" display="http://www.teppa.net/kntrwiki/index.php?%B8%FC%CC%DA"/>
    <hyperlink ref="B20" r:id="rId18" tooltip="伊勢原・平塚 (358d)" display="http://www.teppa.net/kntrwiki/index.php?%B0%CB%C0%AA%B8%B6%A1%A6%CA%BF%C4%CD"/>
    <hyperlink ref="B21" r:id="rId19" tooltip="箱根・小田原 (466d)" display="http://www.teppa.net/kntrwiki/index.php?%C8%A2%BA%AC%A1%A6%BE%AE%C5%C4%B8%B6"/>
    <hyperlink ref="B22" r:id="rId20" tooltip="箱根・小田原 (466d)" display="http://www.teppa.net/kntrwiki/index.php?%C8%A2%BA%AC%A1%A6%BE%AE%C5%C4%B8%B6"/>
    <hyperlink ref="B23" r:id="rId21" tooltip="熱海・三島 (602d)" display="http://www.teppa.net/kntrwiki/index.php?%C7%AE%B3%A4%A1%A6%BB%B0%C5%E7"/>
    <hyperlink ref="B24" r:id="rId22" tooltip="熱海・三島 (602d)" display="http://www.teppa.net/kntrwiki/index.php?%C7%AE%B3%A4%A1%A6%BB%B0%C5%E7"/>
    <hyperlink ref="B25" r:id="rId23" tooltip="熱海・三島 (602d)" display="http://www.teppa.net/kntrwiki/index.php?%C7%AE%B3%A4%A1%A6%BB%B0%C5%E7"/>
    <hyperlink ref="B26" r:id="rId24" tooltip="沼津・御殿場 (38d)" display="http://www.teppa.net/kntrwiki/index.php?%BE%C2%C4%C5%A1%A6%B8%E6%C5%C2%BE%EC"/>
    <hyperlink ref="B27" r:id="rId25" tooltip="富士・富士宮 (72d)" display="http://www.teppa.net/kntrwiki/index.php?%C9%D9%BB%CE%A1%A6%C9%D9%BB%CE%B5%DC"/>
    <hyperlink ref="B28" r:id="rId26" tooltip="清水 (557d)" display="http://www.teppa.net/kntrwiki/index.php?%C0%B6%BF%E5"/>
    <hyperlink ref="B29" r:id="rId27" tooltip="登呂 (802d)" display="http://www.teppa.net/kntrwiki/index.php?%C5%D0%CF%A4"/>
    <hyperlink ref="B30" r:id="rId28" tooltip="静岡 (449d)" display="http://www.teppa.net/kntrwiki/index.php?%C0%C5%B2%AC"/>
    <hyperlink ref="B31" r:id="rId29" tooltip="静岡 (449d)" display="http://www.teppa.net/kntrwiki/index.php?%C0%C5%B2%AC"/>
    <hyperlink ref="B32" r:id="rId30" tooltip="登呂 (802d)" display="http://www.teppa.net/kntrwiki/index.php?%C5%D0%CF%A4"/>
    <hyperlink ref="B33" r:id="rId31" tooltip="焼津・藤枝 (782d)" display="http://www.teppa.net/kntrwiki/index.php?%BE%C6%C4%C5%A1%A6%C6%A3%BB%DE"/>
    <hyperlink ref="B34" r:id="rId32" tooltip="牧之原・島田 (205d)" display="http://www.teppa.net/kntrwiki/index.php?%CB%D2%C7%B7%B8%B6%A1%A6%C5%E7%C5%C4"/>
    <hyperlink ref="B35" r:id="rId33" tooltip="掛川 (782d)" display="http://www.teppa.net/kntrwiki/index.php?%B3%DD%C0%EE"/>
    <hyperlink ref="B36" r:id="rId34" tooltip="磐田・袋井 (790d)" display="http://www.teppa.net/kntrwiki/index.php?%C8%D8%C5%C4%A1%A6%C2%DE%B0%E6"/>
    <hyperlink ref="B37" r:id="rId35" tooltip="積志・高塚 (802d)" display="http://www.teppa.net/kntrwiki/index.php?%C0%D1%BB%D6%A1%A6%B9%E2%C4%CD"/>
    <hyperlink ref="B38" r:id="rId36" tooltip="浜松 (184d)" display="http://www.teppa.net/kntrwiki/index.php?%C9%CD%BE%BE"/>
    <hyperlink ref="B39" r:id="rId37" tooltip="舞阪・三ヶ日 (790d)" display="http://www.teppa.net/kntrwiki/index.php?%C9%F1%BA%E5%A1%A6%BB%B0%A5%F6%C6%FC"/>
    <hyperlink ref="B40" r:id="rId38" tooltip="鷲津 (158d)" display="http://www.teppa.net/kntrwiki/index.php?%CF%C9%C4%C5"/>
    <hyperlink ref="B41" r:id="rId39" tooltip="豊橋 (370d)" display="http://www.teppa.net/kntrwiki/index.php?%CB%AD%B6%B6"/>
    <hyperlink ref="B42" r:id="rId40" tooltip="豊川・蒲郡 (72d)" display="http://www.teppa.net/kntrwiki/index.php?%CB%AD%C0%EE%A1%A6%B3%F7%B7%B4"/>
    <hyperlink ref="B43" r:id="rId41" tooltip="岡崎 (697d)" display="http://www.teppa.net/kntrwiki/index.php?%B2%AC%BA%EA"/>
    <hyperlink ref="B44" r:id="rId42" tooltip="安城・刈谷 (236d)" display="http://www.teppa.net/kntrwiki/index.php?%B0%C2%BE%EB%A1%A6%B4%A2%C3%AB"/>
    <hyperlink ref="B45" r:id="rId43" tooltip="瀬戸・長久手 (236d)" display="http://www.teppa.net/kntrwiki/index.php?%C0%A5%B8%CD%A1%A6%C4%B9%B5%D7%BC%EA"/>
    <hyperlink ref="B46" r:id="rId44" tooltip="知多 (483d)" display="http://www.teppa.net/kntrwiki/index.php?%C3%CE%C2%BF"/>
    <hyperlink ref="B47" r:id="rId45" tooltip="守山・桶狭間 (18d)" display="http://www.teppa.net/kntrwiki/index.php?%BC%E9%BB%B3%A1%A6%B2%B3%B6%B9%B4%D6"/>
    <hyperlink ref="B48" r:id="rId46" tooltip="名港・笠寺 (755d)" display="http://www.teppa.net/kntrwiki/index.php?%CC%BE%B9%C1%A1%A6%B3%DE%BB%FB"/>
    <hyperlink ref="B49" r:id="rId47" tooltip="熱田・荒子 (327d)" display="http://www.teppa.net/kntrwiki/index.php?%C7%AE%C5%C4%A1%A6%B9%D3%BB%D2"/>
    <hyperlink ref="B50" r:id="rId48" tooltip="名駅・中村 (205d)" display="http://www.teppa.net/kntrwiki/index.php?%CC%BE%B1%D8%A1%A6%C3%E6%C2%BC"/>
    <hyperlink ref="B51" r:id="rId49" tooltip="稲沢・津島 (159d)" display="http://www.teppa.net/kntrwiki/index.php?%B0%F0%C2%F4%A1%A6%C4%C5%C5%E7"/>
    <hyperlink ref="B52" r:id="rId50" tooltip="春日井・小牧 (719d)" display="http://www.teppa.net/kntrwiki/index.php?%BD%D5%C6%FC%B0%E6%A1%A6%BE%AE%CB%D2"/>
    <hyperlink ref="B53" r:id="rId51" tooltip="一宮 (790d)" display="http://www.teppa.net/kntrwiki/index.php?%B0%EC%B5%DC"/>
    <hyperlink ref="B54" r:id="rId52" tooltip="各務原・羽島 (432d)" display="http://www.teppa.net/kntrwiki/index.php?%B3%C6%CC%B3%B8%B6%A1%A6%B1%A9%C5%E7"/>
    <hyperlink ref="B55" r:id="rId53" tooltip="本巣・山県 (587d)" display="http://www.teppa.net/kntrwiki/index.php?%CB%DC%C1%E3%A1%A6%BB%B3%B8%A9"/>
    <hyperlink ref="B56" r:id="rId54" tooltip="大垣 (790d)" display="http://www.teppa.net/kntrwiki/index.php?%C2%E7%B3%C0"/>
    <hyperlink ref="B57" r:id="rId55" tooltip="揖斐・関ヶ原 (18d)" display="http://www.teppa.net/kntrwiki/index.php?%CD%AC%C8%E5%A1%A6%B4%D8%A5%F6%B8%B6"/>
    <hyperlink ref="B58" r:id="rId56" tooltip="米原 (811d)" display="http://www.teppa.net/kntrwiki/index.php?%CA%C6%B8%B6"/>
    <hyperlink ref="B59" r:id="rId57" tooltip="長浜 (171d)" display="http://www.teppa.net/kntrwiki/index.php?%C4%B9%C9%CD"/>
    <hyperlink ref="B60" r:id="rId58" tooltip="米原 (811d)" display="http://www.teppa.net/kntrwiki/index.php?%CA%C6%B8%B6"/>
    <hyperlink ref="B61" r:id="rId59" tooltip="彦根 (781d)" display="http://www.teppa.net/kntrwiki/index.php?%C9%A7%BA%AC"/>
    <hyperlink ref="B62" r:id="rId60" tooltip="八幡・八日市 (158d)" display="http://www.teppa.net/kntrwiki/index.php?%C8%AC%C8%A8%A1%A6%C8%AC%C6%FC%BB%D4"/>
    <hyperlink ref="B63" r:id="rId61" tooltip="甲賀・信楽 (606d)" display="http://www.teppa.net/kntrwiki/index.php?%B9%C3%B2%EC%A1%A6%BF%AE%B3%DA"/>
    <hyperlink ref="B64" r:id="rId62" tooltip="草津・守山 (671d)" display="http://www.teppa.net/kntrwiki/index.php?%C1%F0%C4%C5%A1%A6%BC%E9%BB%B3"/>
    <hyperlink ref="B65" r:id="rId63" tooltip="大津 (671d)" display="http://www.teppa.net/kntrwiki/index.php?%C2%E7%C4%C5"/>
    <hyperlink ref="B66" r:id="rId64" tooltip="東山・山科 (339d)" display="http://www.teppa.net/kntrwiki/index.php?%C5%EC%BB%B3%A1%A6%BB%B3%B2%CA"/>
    <hyperlink ref="B67" r:id="rId65" tooltip="洛中 (459d)" display="http://www.teppa.net/kntrwiki/index.php?%CD%EC%C3%E6"/>
    <hyperlink ref="B68" r:id="rId66" tooltip="洛南・洛西 (671d)" display="http://www.teppa.net/kntrwiki/index.php?%CD%EC%C6%EE%A1%A6%CD%EC%C0%BE"/>
    <hyperlink ref="B69" r:id="rId67" tooltip="洛南・洛西 (671d)" display="http://www.teppa.net/kntrwiki/index.php?%CD%EC%C6%EE%A1%A6%CD%EC%C0%BE"/>
    <hyperlink ref="B70" r:id="rId68" tooltip="伏見 (671d)" display="http://www.teppa.net/kntrwiki/index.php?%C9%FA%B8%AB"/>
    <hyperlink ref="B71" r:id="rId69" tooltip="向日・長岡京 (43d)" display="http://www.teppa.net/kntrwiki/index.php?%B8%FE%C6%FC%A1%A6%C4%B9%B2%AC%B5%FE"/>
    <hyperlink ref="B72" r:id="rId70" tooltip="伏見 (671d)" display="http://www.teppa.net/kntrwiki/index.php?%C9%FA%B8%AB"/>
    <hyperlink ref="B73" r:id="rId71" tooltip="宇治・田辺 (18d)" display="http://www.teppa.net/kntrwiki/index.php?%B1%A7%BC%A3%A1%A6%C5%C4%CA%D5"/>
    <hyperlink ref="B74" r:id="rId72" tooltip="高槻 (43d)" display="http://www.teppa.net/kntrwiki/index.php?%B9%E2%C4%D0"/>
    <hyperlink ref="B75" r:id="rId73" tooltip="枚方 (709d)" display="http://www.teppa.net/kntrwiki/index.php?%CB%E7%CA%FD"/>
    <hyperlink ref="B76" r:id="rId74" tooltip="茨木 (818d)" display="http://www.teppa.net/kntrwiki/index.php?%B0%F1%CC%DA"/>
    <hyperlink ref="B77" r:id="rId75" tooltip="寝屋川・守口 (314d)" display="http://www.teppa.net/kntrwiki/index.php?%BF%B2%B2%B0%C0%EE%A1%A6%BC%E9%B8%FD"/>
    <hyperlink ref="B78" r:id="rId76" tooltip="吹田 (544d)" display="http://www.teppa.net/kntrwiki/index.php?%BF%E1%C5%C4"/>
    <hyperlink ref="B79" r:id="rId77" tooltip="西中島・新庄 (660d)" display="http://www.teppa.net/kntrwiki/index.php?%C0%BE%C3%E6%C5%E7%A1%A6%BF%B7%BE%B1"/>
    <hyperlink ref="G3" r:id="rId78" tooltip="丸の内・日比谷 (696d)" display="http://www.teppa.net/kntrwiki/index.php?%B4%DD%A4%CE%C6%E2%A1%A6%C6%FC%C8%E6%C3%AB"/>
    <hyperlink ref="G4" r:id="rId79" tooltip="八重洲・日本橋 (761d)" display="http://www.teppa.net/kntrwiki/index.php?%C8%AC%BD%C5%BD%A7%A1%A6%C6%FC%CB%DC%B6%B6"/>
    <hyperlink ref="G5" r:id="rId80" tooltip="神田 (697d)" display="http://www.teppa.net/kntrwiki/index.php?%BF%C0%C5%C4"/>
    <hyperlink ref="G6" r:id="rId81" tooltip="上野・浅草 (74d)" display="http://www.teppa.net/kntrwiki/index.php?%BE%E5%CC%EE%A1%A6%C0%F5%C1%F0"/>
    <hyperlink ref="G7" r:id="rId82" tooltip="荒川・日暮里 (359d)" display="http://www.teppa.net/kntrwiki/index.php?%B9%D3%C0%EE%A1%A6%C6%FC%CA%EB%CE%A4"/>
    <hyperlink ref="G8" r:id="rId83" tooltip="小石川・本郷 (83d)" display="http://www.teppa.net/kntrwiki/index.php?%BE%AE%C0%D0%C0%EE%A1%A6%CB%DC%B6%BF"/>
    <hyperlink ref="G9" r:id="rId84" tooltip="赤羽・田端 (710d)" display="http://www.teppa.net/kntrwiki/index.php?%C0%D6%B1%A9%A1%A6%C5%C4%C3%BC"/>
    <hyperlink ref="G10" r:id="rId85" tooltip="板橋・赤塚 (401d)" display="http://www.teppa.net/kntrwiki/index.php?%C8%C4%B6%B6%A1%A6%C0%D6%C4%CD"/>
    <hyperlink ref="G11" r:id="rId86" tooltip="蕨・朝霞 (426d)" display="http://www.teppa.net/kntrwiki/index.php?%CF%CF%A1%A6%C4%AB%B2%E2"/>
    <hyperlink ref="G12" r:id="rId87" tooltip="浦和 (630d)" display="http://www.teppa.net/kntrwiki/index.php?%B1%BA%CF%C2"/>
    <hyperlink ref="G13" r:id="rId88" tooltip="与野 (206d)" display="http://www.teppa.net/kntrwiki/index.php?%CD%BF%CC%EE"/>
    <hyperlink ref="G14" r:id="rId89" tooltip="大宮 (420d)" display="http://www.teppa.net/kntrwiki/index.php?%C2%E7%B5%DC"/>
    <hyperlink ref="G15" r:id="rId90" tooltip="上尾・桶川 (730d)" display="http://www.teppa.net/kntrwiki/index.php?%BE%E5%C8%F8%A1%A6%B2%B3%C0%EE"/>
    <hyperlink ref="G16" r:id="rId91" tooltip="久喜 (117d)" display="http://www.teppa.net/kntrwiki/index.php?%B5%D7%B4%EE"/>
    <hyperlink ref="G17" r:id="rId92" tooltip="古河・結城 (580d)" display="http://www.teppa.net/kntrwiki/index.php?%B8%C5%B2%CF%A1%A6%B7%EB%BE%EB"/>
    <hyperlink ref="G18" r:id="rId93" tooltip="小山 (115d)" display="http://www.teppa.net/kntrwiki/index.php?%BE%AE%BB%B3"/>
    <hyperlink ref="G19" r:id="rId94" tooltip="雀宮・城山 (28d)" display="http://www.teppa.net/kntrwiki/index.php?%BF%FD%B5%DC%A1%A6%BE%EB%BB%B3"/>
    <hyperlink ref="G20" r:id="rId95" tooltip="宇都宮 (28d)" display="http://www.teppa.net/kntrwiki/index.php?%B1%A7%C5%D4%B5%DC"/>
    <hyperlink ref="G21" r:id="rId96" tooltip="雀宮・城山 (28d)" display="http://www.teppa.net/kntrwiki/index.php?%BF%FD%B5%DC%A1%A6%BE%EB%BB%B3"/>
    <hyperlink ref="G22" r:id="rId97" tooltip="岡本 (28d)" display="http://www.teppa.net/kntrwiki/index.php?%B2%AC%CB%DC"/>
    <hyperlink ref="G23" r:id="rId98" tooltip="矢板 (685d)" display="http://www.teppa.net/kntrwiki/index.php?%CC%F0%C8%C4"/>
    <hyperlink ref="G24" r:id="rId99" tooltip="那須・大田原 (603d)" display="http://www.teppa.net/kntrwiki/index.php?%C6%E1%BF%DC%A1%A6%C2%E7%C5%C4%B8%B6"/>
    <hyperlink ref="G25" r:id="rId100" tooltip="那須・大田原 (603d)" display="http://www.teppa.net/kntrwiki/index.php?%C6%E1%BF%DC%A1%A6%C2%E7%C5%C4%B8%B6"/>
    <hyperlink ref="G26" r:id="rId101" tooltip="白河 (355d)" display="http://www.teppa.net/kntrwiki/index.php?%C7%F2%B2%CF"/>
    <hyperlink ref="G27" r:id="rId102" tooltip="白河 (355d)" display="http://www.teppa.net/kntrwiki/index.php?%C7%F2%B2%CF"/>
    <hyperlink ref="G28" r:id="rId103" tooltip="須賀川 (306d)" display="http://www.teppa.net/kntrwiki/index.php?%BF%DC%B2%EC%C0%EE"/>
    <hyperlink ref="G29" r:id="rId104" tooltip="中田 (598d)" display="http://www.teppa.net/kntrwiki/index.php?%C3%E6%C5%C4"/>
    <hyperlink ref="G30" r:id="rId105" tooltip="郡山・安積 (603d)" display="http://www.teppa.net/kntrwiki/index.php?%B7%B4%BB%B3%A1%A6%B0%C2%C0%D1"/>
    <hyperlink ref="G31" r:id="rId106" tooltip="中田 (598d)" display="http://www.teppa.net/kntrwiki/index.php?%C3%E6%C5%C4"/>
    <hyperlink ref="G32" r:id="rId107" tooltip="二本松 (576d)" display="http://www.teppa.net/kntrwiki/index.php?%C6%F3%CB%DC%BE%BE"/>
    <hyperlink ref="G33" r:id="rId108" tooltip="福島・伊達 (363d)" display="http://www.teppa.net/kntrwiki/index.php?%CA%A1%C5%E7%A1%A6%B0%CB%C3%A3"/>
    <hyperlink ref="G34" r:id="rId109" tooltip="福島・伊達 (363d)" display="http://www.teppa.net/kntrwiki/index.php?%CA%A1%C5%E7%A1%A6%B0%CB%C3%A3"/>
    <hyperlink ref="G35" r:id="rId110" tooltip="白石・角田 (385d)" display="http://www.teppa.net/kntrwiki/index.php?%C7%F2%C0%D0%A1%A6%B3%D1%C5%C4"/>
    <hyperlink ref="G36" r:id="rId111" tooltip="白石・角田 (385d)" display="http://www.teppa.net/kntrwiki/index.php?%C7%F2%C0%D0%A1%A6%B3%D1%C5%C4"/>
    <hyperlink ref="G37" r:id="rId112" tooltip="名取 (18d)" display="http://www.teppa.net/kntrwiki/index.php?%CC%BE%BC%E8"/>
    <hyperlink ref="G38" r:id="rId113" tooltip="秋保・太白山 (385d)" display="http://www.teppa.net/kntrwiki/index.php?%BD%A9%CA%DD%A1%A6%C2%C0%C7%F2%BB%B3"/>
    <hyperlink ref="G39" r:id="rId114" tooltip="六郷 (679d)" display="http://www.teppa.net/kntrwiki/index.php?%CF%BB%B6%BF"/>
    <hyperlink ref="G40" r:id="rId115" tooltip="仙台 (691d)" display="http://www.teppa.net/kntrwiki/index.php?%C0%E7%C2%E6"/>
    <hyperlink ref="G41" r:id="rId116" tooltip="高砂 (385d)" display="http://www.teppa.net/kntrwiki/index.php?%B9%E2%BA%BD"/>
    <hyperlink ref="G42" r:id="rId117" tooltip="六郷 (679d)" display="http://www.teppa.net/kntrwiki/index.php?%CF%BB%B6%BF"/>
    <hyperlink ref="G43" r:id="rId118" tooltip="仙台 (691d)" display="http://www.teppa.net/kntrwiki/index.php?%C0%E7%C2%E6"/>
    <hyperlink ref="G44" r:id="rId119" tooltip="高砂 (385d)" display="http://www.teppa.net/kntrwiki/index.php?%B9%E2%BA%BD"/>
    <hyperlink ref="G45" r:id="rId120" tooltip="塩竃・松島 (74d)" display="http://www.teppa.net/kntrwiki/index.php?%B1%F6%B3%F6%A1%A6%BE%BE%C5%E7"/>
    <hyperlink ref="G46" r:id="rId121" tooltip="大崎 (359d)" display="http://www.teppa.net/kntrwiki/index.php?%C2%E7%BA%EA"/>
    <hyperlink ref="G47" r:id="rId122" tooltip="大崎 (359d)" display="http://www.teppa.net/kntrwiki/index.php?%C2%E7%BA%EA"/>
    <hyperlink ref="G48" r:id="rId123" tooltip="栗原・登米 (313d)" display="http://www.teppa.net/kntrwiki/index.php?%B7%AA%B8%B6%A1%A6%C5%D0%CA%C6"/>
    <hyperlink ref="G49" r:id="rId124" tooltip="栗原・登米 (313d)" display="http://www.teppa.net/kntrwiki/index.php?%B7%AA%B8%B6%A1%A6%C5%D0%CA%C6"/>
    <hyperlink ref="G50" r:id="rId125" tooltip="栗原・登米 (313d)" display="http://www.teppa.net/kntrwiki/index.php?%B7%AA%B8%B6%A1%A6%C5%D0%CA%C6"/>
    <hyperlink ref="G51" r:id="rId126" tooltip="一関 (74d)" display="http://www.teppa.net/kntrwiki/index.php?%B0%EC%B4%D8"/>
    <hyperlink ref="G52" r:id="rId127" tooltip="一関 (74d)" display="http://www.teppa.net/kntrwiki/index.php?%B0%EC%B4%D8"/>
    <hyperlink ref="G53" r:id="rId128" tooltip="一関 (74d)" display="http://www.teppa.net/kntrwiki/index.php?%B0%EC%B4%D8"/>
    <hyperlink ref="G54" r:id="rId129" tooltip="水沢 (71d)" display="http://www.teppa.net/kntrwiki/index.php?%BF%E5%C2%F4"/>
    <hyperlink ref="G55" r:id="rId130" tooltip="水沢 (71d)" display="http://www.teppa.net/kntrwiki/index.php?%BF%E5%C2%F4"/>
    <hyperlink ref="G56" r:id="rId131" tooltip="水沢 (71d)" display="http://www.teppa.net/kntrwiki/index.php?%BF%E5%C2%F4"/>
    <hyperlink ref="G57" r:id="rId132" tooltip="北上 (359d)" display="http://www.teppa.net/kntrwiki/index.php?%CB%CC%BE%E5"/>
    <hyperlink ref="G58" r:id="rId133" tooltip="北上 (359d)" display="http://www.teppa.net/kntrwiki/index.php?%CB%CC%BE%E5"/>
    <hyperlink ref="G59" r:id="rId134" tooltip="北上 (359d)" display="http://www.teppa.net/kntrwiki/index.php?%CB%CC%BE%E5"/>
    <hyperlink ref="G60" r:id="rId135" tooltip="花巻 (766d)" display="http://www.teppa.net/kntrwiki/index.php?%B2%D6%B4%AC"/>
    <hyperlink ref="G61" r:id="rId136" tooltip="花巻 (766d)" display="http://www.teppa.net/kntrwiki/index.php?%B2%D6%B4%AC"/>
    <hyperlink ref="G62" r:id="rId137" tooltip="紫波・都南 (404d)" display="http://www.teppa.net/kntrwiki/index.php?%BB%E7%C7%C8%A1%A6%C5%D4%C6%EE"/>
    <hyperlink ref="G63" r:id="rId138" tooltip="盛岡 (812d)" display="http://www.teppa.net/kntrwiki/index.php?%C0%B9%B2%AC"/>
    <hyperlink ref="G64" r:id="rId139" tooltip="玉山 (730d)" display="http://www.teppa.net/kntrwiki/index.php?%B6%CC%BB%B3"/>
    <hyperlink ref="G65" r:id="rId140" tooltip="雫石・八幡平 (485d)" display="http://www.teppa.net/kntrwiki/index.php?%BC%B6%C0%D0%A1%A6%C8%AC%C8%A8%CA%BF"/>
    <hyperlink ref="G67" r:id="rId141" tooltip="二戸 (746d)" display="http://www.teppa.net/kntrwiki/index.php?%C6%F3%B8%CD"/>
    <hyperlink ref="G68" r:id="rId142" tooltip="三戸 (32d)" display="http://www.teppa.net/kntrwiki/index.php?%BB%B0%B8%CD"/>
    <hyperlink ref="G69" r:id="rId143" tooltip="八戸 (406d)" display="http://www.teppa.net/kntrwiki/index.php?%C8%AC%B8%CD"/>
  </hyperlinks>
  <pageMargins left="0.70866141732283472" right="0.70866141732283472" top="0.74803149606299213" bottom="0.74803149606299213" header="0.31496062992125984" footer="0.31496062992125984"/>
  <pageSetup paperSize="8" orientation="portrait" verticalDpi="0" r:id="rId14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J88"/>
  <sheetViews>
    <sheetView view="pageBreakPreview" zoomScale="115" zoomScaleNormal="85" zoomScaleSheetLayoutView="115" workbookViewId="0">
      <selection activeCell="J85" sqref="J85"/>
    </sheetView>
  </sheetViews>
  <sheetFormatPr defaultRowHeight="9"/>
  <cols>
    <col min="1" max="1" width="7.125" style="84" bestFit="1" customWidth="1"/>
    <col min="2" max="2" width="10.25" style="84" bestFit="1" customWidth="1"/>
    <col min="3" max="3" width="19.375" style="84" customWidth="1"/>
    <col min="4" max="6" width="8.125" style="84" customWidth="1"/>
    <col min="7" max="7" width="8.25" style="84" bestFit="1" customWidth="1"/>
    <col min="8" max="8" width="7.25" style="84" bestFit="1" customWidth="1"/>
    <col min="9" max="9" width="7.375" style="84" bestFit="1" customWidth="1"/>
    <col min="10" max="10" width="17" style="84" bestFit="1" customWidth="1"/>
    <col min="11" max="16384" width="9" style="84"/>
  </cols>
  <sheetData>
    <row r="1" spans="1:10">
      <c r="A1" s="320" t="s">
        <v>777</v>
      </c>
      <c r="B1" s="321" t="s">
        <v>694</v>
      </c>
      <c r="C1" s="321" t="s">
        <v>143</v>
      </c>
      <c r="D1" s="321" t="s">
        <v>695</v>
      </c>
      <c r="E1" s="321" t="s">
        <v>2178</v>
      </c>
      <c r="F1" s="321" t="s">
        <v>2170</v>
      </c>
      <c r="G1" s="321" t="s">
        <v>696</v>
      </c>
      <c r="H1" s="321" t="s">
        <v>150</v>
      </c>
      <c r="I1" s="322" t="s">
        <v>2094</v>
      </c>
      <c r="J1" s="321" t="s">
        <v>1514</v>
      </c>
    </row>
    <row r="2" spans="1:10" s="325" customFormat="1">
      <c r="A2" s="359">
        <v>40438</v>
      </c>
      <c r="B2" s="323" t="s">
        <v>1489</v>
      </c>
      <c r="C2" s="323"/>
      <c r="D2" s="324">
        <v>0.34583333333333338</v>
      </c>
      <c r="E2" s="324"/>
      <c r="F2" s="324"/>
      <c r="G2" s="323"/>
      <c r="H2" s="323"/>
      <c r="I2" s="323" t="str">
        <f>IF(ISNA(VLOOKUP(G2,限定アイテム!C:E,3,FALSE)),"",VLOOKUP(G2,限定アイテム!C:E,3,FALSE))</f>
        <v/>
      </c>
      <c r="J2" s="323"/>
    </row>
    <row r="3" spans="1:10" s="325" customFormat="1">
      <c r="A3" s="356"/>
      <c r="B3" s="326"/>
      <c r="C3" s="326" t="s">
        <v>2330</v>
      </c>
      <c r="D3" s="326"/>
      <c r="E3" s="326"/>
      <c r="F3" s="326"/>
      <c r="G3" s="326"/>
      <c r="H3" s="326"/>
      <c r="I3" s="326" t="str">
        <f>IF(ISNA(VLOOKUP(G3,限定アイテム!C:E,3,FALSE)),"",VLOOKUP(G3,限定アイテム!C:E,3,FALSE))</f>
        <v/>
      </c>
      <c r="J3" s="326"/>
    </row>
    <row r="4" spans="1:10" s="325" customFormat="1">
      <c r="A4" s="356"/>
      <c r="B4" s="327" t="s">
        <v>1370</v>
      </c>
      <c r="C4" s="328"/>
      <c r="D4" s="329">
        <v>0.3743055555555555</v>
      </c>
      <c r="E4" s="329"/>
      <c r="F4" s="329"/>
      <c r="G4" s="328"/>
      <c r="H4" s="328"/>
      <c r="I4" s="328" t="str">
        <f>IF(ISNA(VLOOKUP(G4,限定アイテム!C:E,3,FALSE)),"",VLOOKUP(G4,限定アイテム!C:E,3,FALSE))</f>
        <v/>
      </c>
      <c r="J4" s="328"/>
    </row>
    <row r="5" spans="1:10">
      <c r="A5" s="356"/>
      <c r="B5" s="331" t="str">
        <f>B4</f>
        <v>羽田空港</v>
      </c>
      <c r="C5" s="332"/>
      <c r="D5" s="333">
        <v>0.40625</v>
      </c>
      <c r="E5" s="333"/>
      <c r="F5" s="333"/>
      <c r="G5" s="332"/>
      <c r="H5" s="332"/>
      <c r="I5" s="332" t="str">
        <f>IF(ISNA(VLOOKUP(G5,限定アイテム!C:E,3,FALSE)),"",VLOOKUP(G5,限定アイテム!C:E,3,FALSE))</f>
        <v/>
      </c>
      <c r="J5" s="332"/>
    </row>
    <row r="6" spans="1:10">
      <c r="A6" s="356"/>
      <c r="B6" s="334"/>
      <c r="C6" s="334" t="s">
        <v>2143</v>
      </c>
      <c r="D6" s="335"/>
      <c r="E6" s="336">
        <f>D7-D5</f>
        <v>7.6388888888888895E-2</v>
      </c>
      <c r="F6" s="336"/>
      <c r="G6" s="337" t="s">
        <v>2171</v>
      </c>
      <c r="H6" s="334" t="s">
        <v>2142</v>
      </c>
      <c r="I6" s="334" t="str">
        <f>IF(ISNA(VLOOKUP(G6,限定アイテム!C:E,3,FALSE)),"",VLOOKUP(G6,限定アイテム!C:E,3,FALSE))</f>
        <v>大ダコ</v>
      </c>
      <c r="J6" s="334"/>
    </row>
    <row r="7" spans="1:10">
      <c r="A7" s="356"/>
      <c r="B7" s="338" t="s">
        <v>2142</v>
      </c>
      <c r="C7" s="338"/>
      <c r="D7" s="339">
        <v>0.4826388888888889</v>
      </c>
      <c r="E7" s="339"/>
      <c r="F7" s="339">
        <f>D8-D7</f>
        <v>6.9444444444444198E-3</v>
      </c>
      <c r="G7" s="338"/>
      <c r="H7" s="338"/>
      <c r="I7" s="338" t="str">
        <f>IF(ISNA(VLOOKUP(G7,限定アイテム!C:E,3,FALSE)),"",VLOOKUP(G7,限定アイテム!C:E,3,FALSE))</f>
        <v/>
      </c>
      <c r="J7" s="338"/>
    </row>
    <row r="8" spans="1:10" s="325" customFormat="1">
      <c r="A8" s="356"/>
      <c r="B8" s="323" t="str">
        <f>B7</f>
        <v>稚内空港</v>
      </c>
      <c r="C8" s="340"/>
      <c r="D8" s="341">
        <v>0.48958333333333331</v>
      </c>
      <c r="E8" s="341"/>
      <c r="F8" s="341"/>
      <c r="G8" s="340"/>
      <c r="H8" s="340"/>
      <c r="I8" s="340" t="str">
        <f>IF(ISNA(VLOOKUP(G8,限定アイテム!C:E,3,FALSE)),"",VLOOKUP(G8,限定アイテム!C:E,3,FALSE))</f>
        <v/>
      </c>
      <c r="J8" s="340"/>
    </row>
    <row r="9" spans="1:10" s="325" customFormat="1">
      <c r="A9" s="356"/>
      <c r="B9" s="342"/>
      <c r="C9" s="342" t="s">
        <v>2313</v>
      </c>
      <c r="D9" s="343"/>
      <c r="E9" s="343">
        <f>D10-D8</f>
        <v>2.0833333333333315E-2</v>
      </c>
      <c r="F9" s="343"/>
      <c r="G9" s="342"/>
      <c r="H9" s="342"/>
      <c r="I9" s="342" t="str">
        <f>IF(ISNA(VLOOKUP(G9,限定アイテム!C:E,3,FALSE)),"",VLOOKUP(G9,限定アイテム!C:E,3,FALSE))</f>
        <v/>
      </c>
      <c r="J9" s="342"/>
    </row>
    <row r="10" spans="1:10" s="325" customFormat="1">
      <c r="A10" s="356"/>
      <c r="B10" s="328" t="s">
        <v>2266</v>
      </c>
      <c r="C10" s="328"/>
      <c r="D10" s="329">
        <v>0.51041666666666663</v>
      </c>
      <c r="E10" s="329"/>
      <c r="F10" s="329">
        <f>D11-D10</f>
        <v>6.25E-2</v>
      </c>
      <c r="G10" s="328"/>
      <c r="H10" s="328"/>
      <c r="I10" s="328" t="str">
        <f>IF(ISNA(VLOOKUP(G10,限定アイテム!C:E,3,FALSE)),"",VLOOKUP(G10,限定アイテム!C:E,3,FALSE))</f>
        <v/>
      </c>
      <c r="J10" s="328"/>
    </row>
    <row r="11" spans="1:10">
      <c r="A11" s="356"/>
      <c r="B11" s="331" t="s">
        <v>2314</v>
      </c>
      <c r="C11" s="332"/>
      <c r="D11" s="333">
        <v>0.57291666666666663</v>
      </c>
      <c r="E11" s="333"/>
      <c r="F11" s="333"/>
      <c r="G11" s="332"/>
      <c r="H11" s="332"/>
      <c r="I11" s="332" t="str">
        <f>IF(ISNA(VLOOKUP(G11,限定アイテム!C:E,3,FALSE)),"",VLOOKUP(G11,限定アイテム!C:E,3,FALSE))</f>
        <v/>
      </c>
      <c r="J11" s="332" t="s">
        <v>2315</v>
      </c>
    </row>
    <row r="12" spans="1:10">
      <c r="A12" s="356"/>
      <c r="B12" s="344"/>
      <c r="C12" s="344" t="s">
        <v>2237</v>
      </c>
      <c r="D12" s="336"/>
      <c r="E12" s="336">
        <f>D15-D11</f>
        <v>0.15833333333333344</v>
      </c>
      <c r="F12" s="336"/>
      <c r="G12" s="345" t="s">
        <v>2175</v>
      </c>
      <c r="H12" s="344" t="s">
        <v>2229</v>
      </c>
      <c r="I12" s="344" t="str">
        <f>IF(ISNA(VLOOKUP(G12,限定アイテム!C:E,3,FALSE)),"",VLOOKUP(G12,限定アイテム!C:E,3,FALSE))</f>
        <v/>
      </c>
      <c r="J12" s="346" t="s">
        <v>2220</v>
      </c>
    </row>
    <row r="13" spans="1:10">
      <c r="A13" s="356"/>
      <c r="B13" s="344"/>
      <c r="C13" s="344"/>
      <c r="D13" s="336"/>
      <c r="E13" s="336"/>
      <c r="F13" s="336"/>
      <c r="G13" s="345" t="s">
        <v>2176</v>
      </c>
      <c r="H13" s="344" t="s">
        <v>2231</v>
      </c>
      <c r="I13" s="344"/>
      <c r="J13" s="345"/>
    </row>
    <row r="14" spans="1:10">
      <c r="A14" s="356"/>
      <c r="B14" s="344"/>
      <c r="C14" s="344"/>
      <c r="D14" s="336"/>
      <c r="E14" s="336"/>
      <c r="F14" s="336"/>
      <c r="G14" s="345" t="s">
        <v>2144</v>
      </c>
      <c r="H14" s="344" t="s">
        <v>2230</v>
      </c>
      <c r="I14" s="344"/>
      <c r="J14" s="345"/>
    </row>
    <row r="15" spans="1:10">
      <c r="A15" s="356"/>
      <c r="B15" s="338" t="s">
        <v>2144</v>
      </c>
      <c r="C15" s="338"/>
      <c r="D15" s="339">
        <v>0.73125000000000007</v>
      </c>
      <c r="E15" s="339"/>
      <c r="F15" s="339">
        <f>D16-D15</f>
        <v>9.0277777777776347E-3</v>
      </c>
      <c r="G15" s="347"/>
      <c r="H15" s="338"/>
      <c r="I15" s="338" t="str">
        <f>IF(ISNA(VLOOKUP(G15,限定アイテム!C:E,3,FALSE)),"",VLOOKUP(G15,限定アイテム!C:E,3,FALSE))</f>
        <v/>
      </c>
      <c r="J15" s="347"/>
    </row>
    <row r="16" spans="1:10" s="325" customFormat="1">
      <c r="A16" s="356"/>
      <c r="B16" s="323" t="str">
        <f>B15</f>
        <v>旭川</v>
      </c>
      <c r="C16" s="340"/>
      <c r="D16" s="341">
        <v>0.7402777777777777</v>
      </c>
      <c r="E16" s="341"/>
      <c r="F16" s="341"/>
      <c r="G16" s="340"/>
      <c r="H16" s="340"/>
      <c r="I16" s="340" t="str">
        <f>IF(ISNA(VLOOKUP(G16,限定アイテム!C:E,3,FALSE)),"",VLOOKUP(G16,限定アイテム!C:E,3,FALSE))</f>
        <v/>
      </c>
      <c r="J16" s="340"/>
    </row>
    <row r="17" spans="1:10" s="325" customFormat="1">
      <c r="A17" s="356"/>
      <c r="B17" s="326"/>
      <c r="C17" s="326" t="s">
        <v>2147</v>
      </c>
      <c r="D17" s="348"/>
      <c r="E17" s="343">
        <f t="shared" ref="E17" si="0">D18-D16</f>
        <v>4.1666666666667629E-3</v>
      </c>
      <c r="F17" s="343"/>
      <c r="G17" s="326" t="s">
        <v>2177</v>
      </c>
      <c r="H17" s="326"/>
      <c r="I17" s="326" t="str">
        <f>IF(ISNA(VLOOKUP(G17,限定アイテム!C:E,3,FALSE)),"",VLOOKUP(G17,限定アイテム!C:E,3,FALSE))</f>
        <v/>
      </c>
      <c r="J17" s="326"/>
    </row>
    <row r="18" spans="1:10" s="325" customFormat="1">
      <c r="A18" s="356"/>
      <c r="B18" s="328" t="s">
        <v>2145</v>
      </c>
      <c r="C18" s="328" t="s">
        <v>2316</v>
      </c>
      <c r="D18" s="329">
        <v>0.74444444444444446</v>
      </c>
      <c r="E18" s="329"/>
      <c r="F18" s="329">
        <f>D19-D18</f>
        <v>1.2500000000000067E-2</v>
      </c>
      <c r="G18" s="328"/>
      <c r="H18" s="328"/>
      <c r="I18" s="328" t="str">
        <f>IF(ISNA(VLOOKUP(G18,限定アイテム!C:E,3,FALSE)),"",VLOOKUP(G18,限定アイテム!C:E,3,FALSE))</f>
        <v/>
      </c>
      <c r="J18" s="375" t="s">
        <v>1857</v>
      </c>
    </row>
    <row r="19" spans="1:10">
      <c r="A19" s="356"/>
      <c r="B19" s="331" t="str">
        <f>B18</f>
        <v>緑が丘</v>
      </c>
      <c r="C19" s="332"/>
      <c r="D19" s="333">
        <v>0.75694444444444453</v>
      </c>
      <c r="E19" s="333"/>
      <c r="F19" s="333"/>
      <c r="G19" s="349"/>
      <c r="H19" s="332"/>
      <c r="I19" s="332" t="str">
        <f>IF(ISNA(VLOOKUP(G19,限定アイテム!C:E,3,FALSE)),"",VLOOKUP(G19,限定アイテム!C:E,3,FALSE))</f>
        <v/>
      </c>
      <c r="J19" s="349"/>
    </row>
    <row r="20" spans="1:10">
      <c r="A20" s="356"/>
      <c r="B20" s="334"/>
      <c r="C20" s="334" t="s">
        <v>2148</v>
      </c>
      <c r="D20" s="335"/>
      <c r="E20" s="336">
        <f t="shared" ref="E20" si="1">D21-D19</f>
        <v>4.8611111111110938E-3</v>
      </c>
      <c r="F20" s="336"/>
      <c r="G20" s="337"/>
      <c r="H20" s="334"/>
      <c r="I20" s="334" t="str">
        <f>IF(ISNA(VLOOKUP(G20,限定アイテム!C:E,3,FALSE)),"",VLOOKUP(G20,限定アイテム!C:E,3,FALSE))</f>
        <v/>
      </c>
      <c r="J20" s="337"/>
    </row>
    <row r="21" spans="1:10">
      <c r="A21" s="356"/>
      <c r="B21" s="338" t="s">
        <v>2144</v>
      </c>
      <c r="C21" s="338"/>
      <c r="D21" s="339">
        <v>0.76180555555555562</v>
      </c>
      <c r="E21" s="339"/>
      <c r="F21" s="339">
        <f>D22-D21</f>
        <v>3.5416666666666541E-2</v>
      </c>
      <c r="G21" s="347"/>
      <c r="H21" s="338"/>
      <c r="I21" s="338" t="str">
        <f>IF(ISNA(VLOOKUP(G21,限定アイテム!C:E,3,FALSE)),"",VLOOKUP(G21,限定アイテム!C:E,3,FALSE))</f>
        <v/>
      </c>
      <c r="J21" s="347"/>
    </row>
    <row r="22" spans="1:10" s="325" customFormat="1">
      <c r="A22" s="356"/>
      <c r="B22" s="323" t="str">
        <f>B21</f>
        <v>旭川</v>
      </c>
      <c r="C22" s="340"/>
      <c r="D22" s="341">
        <v>0.79722222222222217</v>
      </c>
      <c r="E22" s="341"/>
      <c r="F22" s="341"/>
      <c r="G22" s="340"/>
      <c r="H22" s="340"/>
      <c r="I22" s="340" t="str">
        <f>IF(ISNA(VLOOKUP(G22,限定アイテム!C:E,3,FALSE)),"",VLOOKUP(G22,限定アイテム!C:E,3,FALSE))</f>
        <v/>
      </c>
      <c r="J22" s="340"/>
    </row>
    <row r="23" spans="1:10" s="325" customFormat="1">
      <c r="A23" s="356"/>
      <c r="B23" s="342"/>
      <c r="C23" s="342" t="s">
        <v>2238</v>
      </c>
      <c r="D23" s="343"/>
      <c r="E23" s="343">
        <f>D25-D22</f>
        <v>0.15972222222222221</v>
      </c>
      <c r="F23" s="343"/>
      <c r="G23" s="342" t="s">
        <v>2181</v>
      </c>
      <c r="H23" s="342" t="s">
        <v>2232</v>
      </c>
      <c r="I23" s="342" t="str">
        <f>IF(ISNA(VLOOKUP(G23,限定アイテム!C:E,3,FALSE)),"",VLOOKUP(G23,限定アイテム!C:E,3,FALSE))</f>
        <v/>
      </c>
      <c r="J23" s="350" t="s">
        <v>2220</v>
      </c>
    </row>
    <row r="24" spans="1:10" s="325" customFormat="1">
      <c r="A24" s="356"/>
      <c r="B24" s="342"/>
      <c r="C24" s="342"/>
      <c r="D24" s="343"/>
      <c r="E24" s="343"/>
      <c r="F24" s="343"/>
      <c r="G24" s="342" t="s">
        <v>2218</v>
      </c>
      <c r="H24" s="342" t="s">
        <v>2233</v>
      </c>
      <c r="I24" s="342"/>
      <c r="J24" s="342"/>
    </row>
    <row r="25" spans="1:10" s="325" customFormat="1" ht="9.75" thickBot="1">
      <c r="A25" s="356"/>
      <c r="B25" s="328" t="s">
        <v>2146</v>
      </c>
      <c r="C25" s="328"/>
      <c r="D25" s="329">
        <v>0.95694444444444438</v>
      </c>
      <c r="E25" s="329"/>
      <c r="F25" s="329"/>
      <c r="G25" s="328"/>
      <c r="H25" s="328"/>
      <c r="I25" s="328" t="str">
        <f>IF(ISNA(VLOOKUP(G25,限定アイテム!C:E,3,FALSE)),"",VLOOKUP(G25,限定アイテム!C:E,3,FALSE))</f>
        <v/>
      </c>
      <c r="J25" s="328" t="s">
        <v>2317</v>
      </c>
    </row>
    <row r="26" spans="1:10">
      <c r="A26" s="320" t="s">
        <v>777</v>
      </c>
      <c r="B26" s="321" t="s">
        <v>694</v>
      </c>
      <c r="C26" s="321" t="s">
        <v>143</v>
      </c>
      <c r="D26" s="321" t="s">
        <v>695</v>
      </c>
      <c r="E26" s="321" t="s">
        <v>2178</v>
      </c>
      <c r="F26" s="321" t="s">
        <v>2170</v>
      </c>
      <c r="G26" s="321" t="s">
        <v>696</v>
      </c>
      <c r="H26" s="321" t="s">
        <v>150</v>
      </c>
      <c r="I26" s="322" t="s">
        <v>2094</v>
      </c>
      <c r="J26" s="321" t="s">
        <v>1514</v>
      </c>
    </row>
    <row r="27" spans="1:10" s="325" customFormat="1">
      <c r="A27" s="359">
        <v>40439</v>
      </c>
      <c r="B27" s="323" t="str">
        <f>B25</f>
        <v>網走</v>
      </c>
      <c r="C27" s="340"/>
      <c r="D27" s="341">
        <v>0.27847222222222223</v>
      </c>
      <c r="E27" s="341"/>
      <c r="F27" s="341"/>
      <c r="G27" s="340"/>
      <c r="H27" s="340"/>
      <c r="I27" s="340" t="str">
        <f>IF(ISNA(VLOOKUP(G27,限定アイテム!C:E,3,FALSE)),"",VLOOKUP(G27,限定アイテム!C:E,3,FALSE))</f>
        <v/>
      </c>
      <c r="J27" s="340"/>
    </row>
    <row r="28" spans="1:10" s="325" customFormat="1">
      <c r="A28" s="356"/>
      <c r="B28" s="342"/>
      <c r="C28" s="340" t="s">
        <v>2221</v>
      </c>
      <c r="D28" s="343"/>
      <c r="E28" s="343">
        <f t="shared" ref="E28" si="2">D29-D27</f>
        <v>0.14305555555555555</v>
      </c>
      <c r="F28" s="343"/>
      <c r="G28" s="342" t="s">
        <v>2149</v>
      </c>
      <c r="H28" s="342" t="s">
        <v>2234</v>
      </c>
      <c r="I28" s="342" t="str">
        <f>IF(ISNA(VLOOKUP(G28,限定アイテム!C:E,3,FALSE)),"",VLOOKUP(G28,限定アイテム!C:E,3,FALSE))</f>
        <v>クッシー</v>
      </c>
      <c r="J28" s="342"/>
    </row>
    <row r="29" spans="1:10" s="325" customFormat="1">
      <c r="A29" s="356"/>
      <c r="B29" s="328" t="s">
        <v>2149</v>
      </c>
      <c r="C29" s="328"/>
      <c r="D29" s="329">
        <v>0.42152777777777778</v>
      </c>
      <c r="E29" s="329"/>
      <c r="F29" s="329">
        <f t="shared" ref="F29" si="3">D30-D29</f>
        <v>3.7500000000000033E-2</v>
      </c>
      <c r="G29" s="328"/>
      <c r="H29" s="328"/>
      <c r="I29" s="328" t="str">
        <f>IF(ISNA(VLOOKUP(G29,限定アイテム!C:E,3,FALSE)),"",VLOOKUP(G29,限定アイテム!C:E,3,FALSE))</f>
        <v/>
      </c>
      <c r="J29" s="328"/>
    </row>
    <row r="30" spans="1:10">
      <c r="A30" s="356"/>
      <c r="B30" s="331" t="str">
        <f>B29</f>
        <v>釧路</v>
      </c>
      <c r="C30" s="332"/>
      <c r="D30" s="333">
        <v>0.45902777777777781</v>
      </c>
      <c r="E30" s="333"/>
      <c r="F30" s="333"/>
      <c r="G30" s="332"/>
      <c r="H30" s="332"/>
      <c r="I30" s="332" t="str">
        <f>IF(ISNA(VLOOKUP(G30,限定アイテム!C:E,3,FALSE)),"",VLOOKUP(G30,限定アイテム!C:E,3,FALSE))</f>
        <v/>
      </c>
      <c r="J30" s="332"/>
    </row>
    <row r="31" spans="1:10">
      <c r="A31" s="356"/>
      <c r="B31" s="334"/>
      <c r="C31" s="334" t="s">
        <v>2151</v>
      </c>
      <c r="D31" s="335"/>
      <c r="E31" s="336">
        <f t="shared" ref="E31" si="4">D32-D30</f>
        <v>5.9722222222222121E-2</v>
      </c>
      <c r="F31" s="336"/>
      <c r="G31" s="337" t="s">
        <v>2179</v>
      </c>
      <c r="H31" s="334" t="s">
        <v>2235</v>
      </c>
      <c r="I31" s="334" t="str">
        <f>IF(ISNA(VLOOKUP(G31,限定アイテム!C:E,3,FALSE)),"",VLOOKUP(G31,限定アイテム!C:E,3,FALSE))</f>
        <v>エゾシカ</v>
      </c>
      <c r="J31" s="334"/>
    </row>
    <row r="32" spans="1:10">
      <c r="A32" s="356"/>
      <c r="B32" s="338" t="s">
        <v>2150</v>
      </c>
      <c r="C32" s="338"/>
      <c r="D32" s="339">
        <v>0.51874999999999993</v>
      </c>
      <c r="E32" s="339"/>
      <c r="F32" s="339">
        <f t="shared" ref="F32" si="5">D33-D32</f>
        <v>3.3333333333333437E-2</v>
      </c>
      <c r="G32" s="338"/>
      <c r="H32" s="338"/>
      <c r="I32" s="338" t="str">
        <f>IF(ISNA(VLOOKUP(G32,限定アイテム!C:E,3,FALSE)),"",VLOOKUP(G32,限定アイテム!C:E,3,FALSE))</f>
        <v/>
      </c>
      <c r="J32" s="338"/>
    </row>
    <row r="33" spans="1:10" s="325" customFormat="1">
      <c r="A33" s="356"/>
      <c r="B33" s="323" t="str">
        <f>B32</f>
        <v>厚床</v>
      </c>
      <c r="C33" s="340"/>
      <c r="D33" s="341">
        <v>0.55208333333333337</v>
      </c>
      <c r="E33" s="341"/>
      <c r="F33" s="341"/>
      <c r="G33" s="340"/>
      <c r="H33" s="340"/>
      <c r="I33" s="340" t="str">
        <f>IF(ISNA(VLOOKUP(G33,限定アイテム!C:E,3,FALSE)),"",VLOOKUP(G33,限定アイテム!C:E,3,FALSE))</f>
        <v/>
      </c>
      <c r="J33" s="340"/>
    </row>
    <row r="34" spans="1:10" s="325" customFormat="1">
      <c r="A34" s="356"/>
      <c r="B34" s="342"/>
      <c r="C34" s="342" t="s">
        <v>2152</v>
      </c>
      <c r="D34" s="343"/>
      <c r="E34" s="343">
        <f t="shared" ref="E34" si="6">D35-D33</f>
        <v>6.5277777777777768E-2</v>
      </c>
      <c r="F34" s="343"/>
      <c r="G34" s="326"/>
      <c r="H34" s="342"/>
      <c r="I34" s="342" t="str">
        <f>IF(ISNA(VLOOKUP(G34,限定アイテム!C:E,3,FALSE)),"",VLOOKUP(G34,限定アイテム!C:E,3,FALSE))</f>
        <v/>
      </c>
      <c r="J34" s="342"/>
    </row>
    <row r="35" spans="1:10" s="325" customFormat="1">
      <c r="A35" s="356"/>
      <c r="B35" s="328" t="s">
        <v>2149</v>
      </c>
      <c r="C35" s="328"/>
      <c r="D35" s="329">
        <v>0.61736111111111114</v>
      </c>
      <c r="E35" s="329"/>
      <c r="F35" s="329">
        <f t="shared" ref="F35" si="7">D36-D35</f>
        <v>6.1111111111111116E-2</v>
      </c>
      <c r="G35" s="328"/>
      <c r="H35" s="328"/>
      <c r="I35" s="328" t="str">
        <f>IF(ISNA(VLOOKUP(G35,限定アイテム!C:E,3,FALSE)),"",VLOOKUP(G35,限定アイテム!C:E,3,FALSE))</f>
        <v/>
      </c>
      <c r="J35" s="328"/>
    </row>
    <row r="36" spans="1:10">
      <c r="A36" s="356"/>
      <c r="B36" s="331" t="str">
        <f>B35</f>
        <v>釧路</v>
      </c>
      <c r="C36" s="332"/>
      <c r="D36" s="333">
        <v>0.67847222222222225</v>
      </c>
      <c r="E36" s="333"/>
      <c r="F36" s="333"/>
      <c r="G36" s="332"/>
      <c r="H36" s="332"/>
      <c r="I36" s="332" t="str">
        <f>IF(ISNA(VLOOKUP(G36,限定アイテム!C:E,3,FALSE)),"",VLOOKUP(G36,限定アイテム!C:E,3,FALSE))</f>
        <v/>
      </c>
      <c r="J36" s="332"/>
    </row>
    <row r="37" spans="1:10">
      <c r="A37" s="356"/>
      <c r="B37" s="334"/>
      <c r="C37" s="334" t="s">
        <v>2236</v>
      </c>
      <c r="D37" s="335"/>
      <c r="E37" s="335">
        <f>D45-D36</f>
        <v>0.16388888888888875</v>
      </c>
      <c r="F37" s="335"/>
      <c r="G37" s="337" t="s">
        <v>2180</v>
      </c>
      <c r="H37" s="334" t="s">
        <v>2318</v>
      </c>
      <c r="I37" s="334" t="str">
        <f>IF(ISNA(VLOOKUP(G37,限定アイテム!C:E,3,FALSE)),"",VLOOKUP(G37,限定アイテム!C:E,3,FALSE))</f>
        <v/>
      </c>
      <c r="J37" s="346" t="s">
        <v>2220</v>
      </c>
    </row>
    <row r="38" spans="1:10">
      <c r="A38" s="356"/>
      <c r="B38" s="344"/>
      <c r="C38" s="344"/>
      <c r="D38" s="336"/>
      <c r="E38" s="336"/>
      <c r="F38" s="336"/>
      <c r="G38" s="351" t="s">
        <v>2181</v>
      </c>
      <c r="H38" s="344" t="s">
        <v>2319</v>
      </c>
      <c r="I38" s="344" t="str">
        <f>IF(ISNA(VLOOKUP(G38,限定アイテム!C:E,3,FALSE)),"",VLOOKUP(G38,限定アイテム!C:E,3,FALSE))</f>
        <v/>
      </c>
      <c r="J38" s="344"/>
    </row>
    <row r="39" spans="1:10">
      <c r="A39" s="356"/>
      <c r="B39" s="344"/>
      <c r="C39" s="344"/>
      <c r="D39" s="336"/>
      <c r="E39" s="336"/>
      <c r="F39" s="336"/>
      <c r="G39" s="345" t="s">
        <v>2183</v>
      </c>
      <c r="H39" s="344" t="s">
        <v>809</v>
      </c>
      <c r="I39" s="344" t="str">
        <f>IF(ISNA(VLOOKUP(G39,限定アイテム!C:E,3,FALSE)),"",VLOOKUP(G39,限定アイテム!C:E,3,FALSE))</f>
        <v/>
      </c>
      <c r="J39" s="344"/>
    </row>
    <row r="40" spans="1:10">
      <c r="A40" s="356"/>
      <c r="B40" s="344"/>
      <c r="C40" s="344"/>
      <c r="D40" s="336"/>
      <c r="E40" s="336"/>
      <c r="F40" s="336"/>
      <c r="G40" s="345" t="s">
        <v>2182</v>
      </c>
      <c r="H40" s="344" t="s">
        <v>809</v>
      </c>
      <c r="I40" s="344" t="str">
        <f>IF(ISNA(VLOOKUP(G40,限定アイテム!C:E,3,FALSE)),"",VLOOKUP(G40,限定アイテム!C:E,3,FALSE))</f>
        <v>ヒグマ</v>
      </c>
      <c r="J40" s="344"/>
    </row>
    <row r="41" spans="1:10">
      <c r="A41" s="356"/>
      <c r="B41" s="344"/>
      <c r="C41" s="344"/>
      <c r="D41" s="336"/>
      <c r="E41" s="336"/>
      <c r="F41" s="336"/>
      <c r="G41" s="345" t="s">
        <v>2184</v>
      </c>
      <c r="H41" s="344" t="s">
        <v>2320</v>
      </c>
      <c r="I41" s="344" t="str">
        <f>IF(ISNA(VLOOKUP(G41,限定アイテム!C:E,3,FALSE)),"",VLOOKUP(G41,限定アイテム!C:E,3,FALSE))</f>
        <v/>
      </c>
      <c r="J41" s="344"/>
    </row>
    <row r="42" spans="1:10">
      <c r="A42" s="356"/>
      <c r="B42" s="344"/>
      <c r="C42" s="344"/>
      <c r="D42" s="336"/>
      <c r="E42" s="336"/>
      <c r="F42" s="336"/>
      <c r="G42" s="345" t="s">
        <v>2185</v>
      </c>
      <c r="H42" s="344" t="s">
        <v>2321</v>
      </c>
      <c r="I42" s="344" t="str">
        <f>IF(ISNA(VLOOKUP(G42,限定アイテム!C:E,3,FALSE)),"",VLOOKUP(G42,限定アイテム!C:E,3,FALSE))</f>
        <v/>
      </c>
      <c r="J42" s="344"/>
    </row>
    <row r="43" spans="1:10">
      <c r="A43" s="356"/>
      <c r="B43" s="344"/>
      <c r="C43" s="344"/>
      <c r="D43" s="336"/>
      <c r="E43" s="336"/>
      <c r="F43" s="336"/>
      <c r="G43" s="345" t="s">
        <v>2186</v>
      </c>
      <c r="H43" s="344" t="s">
        <v>2244</v>
      </c>
      <c r="I43" s="344" t="str">
        <f>IF(ISNA(VLOOKUP(G43,限定アイテム!C:E,3,FALSE)),"",VLOOKUP(G43,限定アイテム!C:E,3,FALSE))</f>
        <v/>
      </c>
      <c r="J43" s="352" t="s">
        <v>2245</v>
      </c>
    </row>
    <row r="44" spans="1:10">
      <c r="A44" s="356"/>
      <c r="B44" s="344"/>
      <c r="C44" s="344"/>
      <c r="D44" s="336"/>
      <c r="E44" s="336"/>
      <c r="F44" s="336"/>
      <c r="G44" s="345" t="s">
        <v>2187</v>
      </c>
      <c r="H44" s="344" t="s">
        <v>2153</v>
      </c>
      <c r="I44" s="344" t="str">
        <f>IF(ISNA(VLOOKUP(G44,限定アイテム!C:E,3,FALSE)),"",VLOOKUP(G44,限定アイテム!C:E,3,FALSE))</f>
        <v/>
      </c>
      <c r="J44" s="344" t="s">
        <v>2259</v>
      </c>
    </row>
    <row r="45" spans="1:10">
      <c r="A45" s="356"/>
      <c r="B45" s="338" t="s">
        <v>2153</v>
      </c>
      <c r="C45" s="338"/>
      <c r="D45" s="339">
        <v>0.84236111111111101</v>
      </c>
      <c r="E45" s="339"/>
      <c r="F45" s="339">
        <f t="shared" ref="F45" si="8">D46-D45</f>
        <v>7.6388888888889728E-3</v>
      </c>
      <c r="G45" s="338"/>
      <c r="H45" s="338"/>
      <c r="I45" s="338" t="str">
        <f>IF(ISNA(VLOOKUP(G45,限定アイテム!C:E,3,FALSE)),"",VLOOKUP(G45,限定アイテム!C:E,3,FALSE))</f>
        <v/>
      </c>
      <c r="J45" s="353"/>
    </row>
    <row r="46" spans="1:10" s="325" customFormat="1">
      <c r="A46" s="356"/>
      <c r="B46" s="323" t="str">
        <f>B45</f>
        <v>札幌</v>
      </c>
      <c r="C46" s="340"/>
      <c r="D46" s="341">
        <v>0.85</v>
      </c>
      <c r="E46" s="341"/>
      <c r="F46" s="341"/>
      <c r="G46" s="340"/>
      <c r="H46" s="340"/>
      <c r="I46" s="340" t="str">
        <f>IF(ISNA(VLOOKUP(G46,限定アイテム!C:E,3,FALSE)),"",VLOOKUP(G46,限定アイテム!C:E,3,FALSE))</f>
        <v/>
      </c>
      <c r="J46" s="340"/>
    </row>
    <row r="47" spans="1:10" s="325" customFormat="1">
      <c r="A47" s="356"/>
      <c r="B47" s="342"/>
      <c r="C47" s="342" t="s">
        <v>2253</v>
      </c>
      <c r="D47" s="343"/>
      <c r="E47" s="343">
        <f>D51-D46</f>
        <v>1.9444444444444486E-2</v>
      </c>
      <c r="F47" s="343"/>
      <c r="G47" s="326" t="s">
        <v>2153</v>
      </c>
      <c r="H47" s="342" t="s">
        <v>2322</v>
      </c>
      <c r="I47" s="342" t="str">
        <f>IF(ISNA(VLOOKUP(G47,限定アイテム!C:E,3,FALSE)),"",VLOOKUP(G47,限定アイテム!C:E,3,FALSE))</f>
        <v>時計台</v>
      </c>
      <c r="J47" s="342"/>
    </row>
    <row r="48" spans="1:10" s="325" customFormat="1">
      <c r="A48" s="356"/>
      <c r="B48" s="342"/>
      <c r="C48" s="342" t="s">
        <v>2250</v>
      </c>
      <c r="D48" s="343"/>
      <c r="E48" s="343"/>
      <c r="F48" s="343"/>
      <c r="G48" s="342" t="s">
        <v>2219</v>
      </c>
      <c r="H48" s="342" t="s">
        <v>2323</v>
      </c>
      <c r="I48" s="342" t="str">
        <f>IF(ISNA(VLOOKUP(G48,限定アイテム!C:E,3,FALSE)),"",VLOOKUP(G48,限定アイテム!C:E,3,FALSE))</f>
        <v/>
      </c>
      <c r="J48" s="342"/>
    </row>
    <row r="49" spans="1:10" s="325" customFormat="1">
      <c r="A49" s="356"/>
      <c r="B49" s="342"/>
      <c r="C49" s="342"/>
      <c r="D49" s="343"/>
      <c r="E49" s="343"/>
      <c r="F49" s="343"/>
      <c r="G49" s="342" t="s">
        <v>2189</v>
      </c>
      <c r="H49" s="342" t="s">
        <v>2324</v>
      </c>
      <c r="I49" s="342" t="str">
        <f>IF(ISNA(VLOOKUP(G49,限定アイテム!C:E,3,FALSE)),"",VLOOKUP(G49,限定アイテム!C:E,3,FALSE))</f>
        <v/>
      </c>
      <c r="J49" s="342"/>
    </row>
    <row r="50" spans="1:10" s="325" customFormat="1">
      <c r="A50" s="356"/>
      <c r="B50" s="342"/>
      <c r="C50" s="342"/>
      <c r="D50" s="343"/>
      <c r="E50" s="343"/>
      <c r="F50" s="343"/>
      <c r="G50" s="342" t="s">
        <v>2190</v>
      </c>
      <c r="H50" s="342" t="s">
        <v>2269</v>
      </c>
      <c r="I50" s="342" t="str">
        <f>IF(ISNA(VLOOKUP(G50,限定アイテム!C:E,3,FALSE)),"",VLOOKUP(G50,限定アイテム!C:E,3,FALSE))</f>
        <v/>
      </c>
      <c r="J50" s="342"/>
    </row>
    <row r="51" spans="1:10" s="325" customFormat="1">
      <c r="A51" s="356"/>
      <c r="B51" s="328" t="s">
        <v>2154</v>
      </c>
      <c r="C51" s="328"/>
      <c r="D51" s="329">
        <v>0.86944444444444446</v>
      </c>
      <c r="E51" s="329"/>
      <c r="F51" s="329">
        <f t="shared" ref="F51" si="9">D52-D51</f>
        <v>5.5555555555555358E-3</v>
      </c>
      <c r="G51" s="328"/>
      <c r="H51" s="328"/>
      <c r="I51" s="328" t="str">
        <f>IF(ISNA(VLOOKUP(G51,限定アイテム!C:E,3,FALSE)),"",VLOOKUP(G51,限定アイテム!C:E,3,FALSE))</f>
        <v/>
      </c>
      <c r="J51" s="375" t="s">
        <v>1857</v>
      </c>
    </row>
    <row r="52" spans="1:10">
      <c r="A52" s="356"/>
      <c r="B52" s="331" t="str">
        <f>B51</f>
        <v>銭函</v>
      </c>
      <c r="C52" s="332"/>
      <c r="D52" s="333">
        <v>0.875</v>
      </c>
      <c r="E52" s="333"/>
      <c r="F52" s="333"/>
      <c r="G52" s="332"/>
      <c r="H52" s="332"/>
      <c r="I52" s="332" t="str">
        <f>IF(ISNA(VLOOKUP(G52,限定アイテム!C:E,3,FALSE)),"",VLOOKUP(G52,限定アイテム!C:E,3,FALSE))</f>
        <v/>
      </c>
      <c r="J52" s="332"/>
    </row>
    <row r="53" spans="1:10">
      <c r="A53" s="356"/>
      <c r="B53" s="334"/>
      <c r="C53" s="334" t="s">
        <v>2325</v>
      </c>
      <c r="D53" s="335"/>
      <c r="E53" s="336">
        <f>D54-D52</f>
        <v>2.0138888888888928E-2</v>
      </c>
      <c r="F53" s="335"/>
      <c r="G53" s="337"/>
      <c r="H53" s="334"/>
      <c r="I53" s="334" t="str">
        <f>IF(ISNA(VLOOKUP(G53,限定アイテム!C:E,3,FALSE)),"",VLOOKUP(G53,限定アイテム!C:E,3,FALSE))</f>
        <v/>
      </c>
      <c r="J53" s="334"/>
    </row>
    <row r="54" spans="1:10">
      <c r="A54" s="356"/>
      <c r="B54" s="338" t="s">
        <v>2157</v>
      </c>
      <c r="C54" s="338"/>
      <c r="D54" s="339">
        <v>0.89513888888888893</v>
      </c>
      <c r="E54" s="339"/>
      <c r="F54" s="339">
        <f t="shared" ref="F54" si="10">D55-D54</f>
        <v>2.4999999999999911E-2</v>
      </c>
      <c r="G54" s="338"/>
      <c r="H54" s="338"/>
      <c r="I54" s="338" t="str">
        <f>IF(ISNA(VLOOKUP(G54,限定アイテム!C:E,3,FALSE)),"",VLOOKUP(G54,限定アイテム!C:E,3,FALSE))</f>
        <v/>
      </c>
      <c r="J54" s="353"/>
    </row>
    <row r="55" spans="1:10" s="325" customFormat="1">
      <c r="A55" s="356"/>
      <c r="B55" s="323" t="s">
        <v>2155</v>
      </c>
      <c r="C55" s="340"/>
      <c r="D55" s="341">
        <v>0.92013888888888884</v>
      </c>
      <c r="E55" s="341"/>
      <c r="F55" s="341"/>
      <c r="G55" s="340"/>
      <c r="H55" s="340"/>
      <c r="I55" s="340" t="str">
        <f>IF(ISNA(VLOOKUP(G55,限定アイテム!C:E,3,FALSE)),"",VLOOKUP(G55,限定アイテム!C:E,3,FALSE))</f>
        <v/>
      </c>
      <c r="J55" s="340"/>
    </row>
    <row r="56" spans="1:10" s="325" customFormat="1">
      <c r="A56" s="356"/>
      <c r="B56" s="342"/>
      <c r="C56" s="342" t="s">
        <v>2164</v>
      </c>
      <c r="D56" s="343"/>
      <c r="E56" s="343">
        <f>D58-D55</f>
        <v>1.041666666666663E-2</v>
      </c>
      <c r="F56" s="343"/>
      <c r="G56" s="326" t="s">
        <v>2191</v>
      </c>
      <c r="H56" s="342" t="s">
        <v>2326</v>
      </c>
      <c r="I56" s="342" t="str">
        <f>IF(ISNA(VLOOKUP(G56,限定アイテム!C:E,3,FALSE)),"",VLOOKUP(G56,限定アイテム!C:E,3,FALSE))</f>
        <v/>
      </c>
      <c r="J56" s="342"/>
    </row>
    <row r="57" spans="1:10" s="325" customFormat="1">
      <c r="A57" s="356"/>
      <c r="B57" s="342"/>
      <c r="C57" s="342"/>
      <c r="D57" s="343"/>
      <c r="E57" s="343"/>
      <c r="F57" s="343"/>
      <c r="G57" s="342" t="s">
        <v>2192</v>
      </c>
      <c r="H57" s="342" t="s">
        <v>2327</v>
      </c>
      <c r="I57" s="342" t="str">
        <f>IF(ISNA(VLOOKUP(G57,限定アイテム!C:E,3,FALSE)),"",VLOOKUP(G57,限定アイテム!C:E,3,FALSE))</f>
        <v/>
      </c>
      <c r="J57" s="342"/>
    </row>
    <row r="58" spans="1:10" s="325" customFormat="1">
      <c r="A58" s="356"/>
      <c r="B58" s="328" t="s">
        <v>2156</v>
      </c>
      <c r="C58" s="328"/>
      <c r="D58" s="329">
        <v>0.93055555555555547</v>
      </c>
      <c r="E58" s="329"/>
      <c r="F58" s="329">
        <f t="shared" ref="F58" si="11">D59-D58</f>
        <v>2.083333333333437E-3</v>
      </c>
      <c r="G58" s="328"/>
      <c r="H58" s="328"/>
      <c r="I58" s="328" t="str">
        <f>IF(ISNA(VLOOKUP(G58,限定アイテム!C:E,3,FALSE)),"",VLOOKUP(G58,限定アイテム!C:E,3,FALSE))</f>
        <v/>
      </c>
      <c r="J58" s="328"/>
    </row>
    <row r="59" spans="1:10">
      <c r="A59" s="356"/>
      <c r="B59" s="331" t="str">
        <f>B58</f>
        <v>自衛隊前</v>
      </c>
      <c r="C59" s="332"/>
      <c r="D59" s="333">
        <v>0.93263888888888891</v>
      </c>
      <c r="E59" s="333"/>
      <c r="F59" s="333"/>
      <c r="G59" s="332"/>
      <c r="H59" s="332"/>
      <c r="I59" s="332" t="str">
        <f>IF(ISNA(VLOOKUP(G59,限定アイテム!C:E,3,FALSE)),"",VLOOKUP(G59,限定アイテム!C:E,3,FALSE))</f>
        <v/>
      </c>
      <c r="J59" s="332"/>
    </row>
    <row r="60" spans="1:10">
      <c r="A60" s="356"/>
      <c r="B60" s="334"/>
      <c r="C60" s="334" t="s">
        <v>2165</v>
      </c>
      <c r="D60" s="335"/>
      <c r="E60" s="336">
        <f t="shared" ref="E60" si="12">D61-D59</f>
        <v>1.041666666666663E-2</v>
      </c>
      <c r="F60" s="335"/>
      <c r="G60" s="334"/>
      <c r="H60" s="334"/>
      <c r="I60" s="334" t="str">
        <f>IF(ISNA(VLOOKUP(G60,限定アイテム!C:E,3,FALSE)),"",VLOOKUP(G60,限定アイテム!C:E,3,FALSE))</f>
        <v/>
      </c>
      <c r="J60" s="334"/>
    </row>
    <row r="61" spans="1:10">
      <c r="A61" s="356"/>
      <c r="B61" s="338" t="s">
        <v>2158</v>
      </c>
      <c r="C61" s="338"/>
      <c r="D61" s="339">
        <v>0.94305555555555554</v>
      </c>
      <c r="E61" s="339"/>
      <c r="F61" s="339">
        <f t="shared" ref="F61" si="13">D62-D61</f>
        <v>8.3333333333333037E-3</v>
      </c>
      <c r="G61" s="338"/>
      <c r="H61" s="338"/>
      <c r="I61" s="338" t="str">
        <f>IF(ISNA(VLOOKUP(G61,限定アイテム!C:E,3,FALSE)),"",VLOOKUP(G61,限定アイテム!C:E,3,FALSE))</f>
        <v/>
      </c>
      <c r="J61" s="353"/>
    </row>
    <row r="62" spans="1:10" s="325" customFormat="1">
      <c r="A62" s="356"/>
      <c r="B62" s="323" t="s">
        <v>2153</v>
      </c>
      <c r="C62" s="340"/>
      <c r="D62" s="341">
        <v>0.95138888888888884</v>
      </c>
      <c r="E62" s="341"/>
      <c r="F62" s="341"/>
      <c r="G62" s="340"/>
      <c r="H62" s="340"/>
      <c r="I62" s="340" t="str">
        <f>IF(ISNA(VLOOKUP(G62,限定アイテム!C:E,3,FALSE)),"",VLOOKUP(G62,限定アイテム!C:E,3,FALSE))</f>
        <v/>
      </c>
      <c r="J62" s="340"/>
    </row>
    <row r="63" spans="1:10" s="325" customFormat="1">
      <c r="A63" s="356"/>
      <c r="B63" s="326"/>
      <c r="C63" s="326" t="s">
        <v>2166</v>
      </c>
      <c r="D63" s="348"/>
      <c r="E63" s="343">
        <f t="shared" ref="E63" si="14">D64-D62</f>
        <v>4.7916666666666718E-2</v>
      </c>
      <c r="F63" s="348"/>
      <c r="G63" s="326"/>
      <c r="H63" s="326"/>
      <c r="I63" s="326" t="str">
        <f>IF(ISNA(VLOOKUP(G63,限定アイテム!C:E,3,FALSE)),"",VLOOKUP(G63,限定アイテム!C:E,3,FALSE))</f>
        <v/>
      </c>
      <c r="J63" s="326"/>
    </row>
    <row r="64" spans="1:10" s="325" customFormat="1" ht="9.75" thickBot="1">
      <c r="A64" s="358"/>
      <c r="B64" s="354" t="s">
        <v>2159</v>
      </c>
      <c r="C64" s="354"/>
      <c r="D64" s="355">
        <v>0.99930555555555556</v>
      </c>
      <c r="E64" s="329"/>
      <c r="F64" s="355"/>
      <c r="G64" s="354"/>
      <c r="H64" s="354"/>
      <c r="I64" s="354" t="str">
        <f>IF(ISNA(VLOOKUP(G64,限定アイテム!C:E,3,FALSE)),"",VLOOKUP(G64,限定アイテム!C:E,3,FALSE))</f>
        <v/>
      </c>
      <c r="J64" s="354" t="s">
        <v>2328</v>
      </c>
    </row>
    <row r="65" spans="1:10">
      <c r="A65" s="320" t="s">
        <v>777</v>
      </c>
      <c r="B65" s="321" t="s">
        <v>694</v>
      </c>
      <c r="C65" s="321" t="s">
        <v>143</v>
      </c>
      <c r="D65" s="321" t="s">
        <v>695</v>
      </c>
      <c r="E65" s="321" t="s">
        <v>2178</v>
      </c>
      <c r="F65" s="321" t="s">
        <v>2170</v>
      </c>
      <c r="G65" s="321" t="s">
        <v>696</v>
      </c>
      <c r="H65" s="321" t="s">
        <v>150</v>
      </c>
      <c r="I65" s="322" t="s">
        <v>2335</v>
      </c>
      <c r="J65" s="321" t="s">
        <v>1514</v>
      </c>
    </row>
    <row r="66" spans="1:10" s="325" customFormat="1">
      <c r="A66" s="359">
        <v>40440</v>
      </c>
      <c r="B66" s="323" t="s">
        <v>2336</v>
      </c>
      <c r="C66" s="340"/>
      <c r="D66" s="341">
        <v>0.24305555555555555</v>
      </c>
      <c r="E66" s="341"/>
      <c r="F66" s="341"/>
      <c r="G66" s="340"/>
      <c r="H66" s="340"/>
      <c r="I66" s="340" t="s">
        <v>2335</v>
      </c>
      <c r="J66" s="340"/>
    </row>
    <row r="67" spans="1:10" s="325" customFormat="1">
      <c r="A67" s="356"/>
      <c r="B67" s="342"/>
      <c r="C67" s="340" t="s">
        <v>2337</v>
      </c>
      <c r="D67" s="343"/>
      <c r="E67" s="343">
        <v>3.3333333333333298E-2</v>
      </c>
      <c r="F67" s="343"/>
      <c r="G67" s="342" t="s">
        <v>2193</v>
      </c>
      <c r="H67" s="342" t="s">
        <v>2338</v>
      </c>
      <c r="I67" s="342" t="s">
        <v>2335</v>
      </c>
      <c r="J67" s="342"/>
    </row>
    <row r="68" spans="1:10" s="325" customFormat="1">
      <c r="A68" s="356"/>
      <c r="B68" s="328" t="s">
        <v>2160</v>
      </c>
      <c r="C68" s="328" t="s">
        <v>2250</v>
      </c>
      <c r="D68" s="329">
        <v>0.27638888888888885</v>
      </c>
      <c r="E68" s="329"/>
      <c r="F68" s="329">
        <v>1.4583333333333393E-2</v>
      </c>
      <c r="G68" s="328"/>
      <c r="H68" s="328"/>
      <c r="I68" s="328" t="s">
        <v>2335</v>
      </c>
      <c r="J68" s="375" t="s">
        <v>2339</v>
      </c>
    </row>
    <row r="69" spans="1:10">
      <c r="A69" s="356"/>
      <c r="B69" s="331" t="s">
        <v>2338</v>
      </c>
      <c r="C69" s="332"/>
      <c r="D69" s="333">
        <v>0.29097222222222224</v>
      </c>
      <c r="E69" s="333"/>
      <c r="F69" s="333"/>
      <c r="G69" s="332"/>
      <c r="H69" s="332"/>
      <c r="I69" s="332" t="s">
        <v>2335</v>
      </c>
      <c r="J69" s="332"/>
    </row>
    <row r="70" spans="1:10">
      <c r="A70" s="356"/>
      <c r="B70" s="334"/>
      <c r="C70" s="334" t="s">
        <v>2340</v>
      </c>
      <c r="D70" s="335"/>
      <c r="E70" s="336">
        <v>3.4027777777777768E-2</v>
      </c>
      <c r="F70" s="335"/>
      <c r="G70" s="337"/>
      <c r="H70" s="334"/>
      <c r="I70" s="334" t="s">
        <v>2335</v>
      </c>
      <c r="J70" s="334"/>
    </row>
    <row r="71" spans="1:10">
      <c r="A71" s="356"/>
      <c r="B71" s="338" t="s">
        <v>2159</v>
      </c>
      <c r="C71" s="338"/>
      <c r="D71" s="339">
        <v>0.32500000000000001</v>
      </c>
      <c r="E71" s="339"/>
      <c r="F71" s="339">
        <v>2.083333333333337E-2</v>
      </c>
      <c r="G71" s="338"/>
      <c r="H71" s="338"/>
      <c r="I71" s="338" t="s">
        <v>2335</v>
      </c>
      <c r="J71" s="338"/>
    </row>
    <row r="72" spans="1:10" s="325" customFormat="1">
      <c r="A72" s="356"/>
      <c r="B72" s="323" t="s">
        <v>2336</v>
      </c>
      <c r="C72" s="340"/>
      <c r="D72" s="341">
        <v>0.34583333333333338</v>
      </c>
      <c r="E72" s="341"/>
      <c r="F72" s="341"/>
      <c r="G72" s="340"/>
      <c r="H72" s="340"/>
      <c r="I72" s="340" t="s">
        <v>2335</v>
      </c>
      <c r="J72" s="340"/>
    </row>
    <row r="73" spans="1:10" s="325" customFormat="1">
      <c r="A73" s="356"/>
      <c r="B73" s="342"/>
      <c r="C73" s="342" t="s">
        <v>2341</v>
      </c>
      <c r="D73" s="343"/>
      <c r="E73" s="343">
        <v>0.12083333333333324</v>
      </c>
      <c r="F73" s="343"/>
      <c r="G73" s="326" t="s">
        <v>2194</v>
      </c>
      <c r="H73" s="342" t="s">
        <v>2342</v>
      </c>
      <c r="I73" s="342" t="s">
        <v>2335</v>
      </c>
      <c r="J73" s="350" t="s">
        <v>2220</v>
      </c>
    </row>
    <row r="74" spans="1:10" s="325" customFormat="1">
      <c r="A74" s="356"/>
      <c r="B74" s="342"/>
      <c r="C74" s="342"/>
      <c r="D74" s="343"/>
      <c r="E74" s="343"/>
      <c r="F74" s="343"/>
      <c r="G74" s="342" t="s">
        <v>2343</v>
      </c>
      <c r="H74" s="342" t="s">
        <v>2344</v>
      </c>
      <c r="I74" s="342" t="s">
        <v>2335</v>
      </c>
      <c r="J74" s="342"/>
    </row>
    <row r="75" spans="1:10" s="325" customFormat="1">
      <c r="A75" s="356"/>
      <c r="B75" s="342"/>
      <c r="C75" s="342"/>
      <c r="D75" s="343"/>
      <c r="E75" s="343"/>
      <c r="F75" s="343"/>
      <c r="G75" s="342" t="s">
        <v>2162</v>
      </c>
      <c r="H75" s="342" t="s">
        <v>2162</v>
      </c>
      <c r="I75" s="342" t="s">
        <v>2335</v>
      </c>
      <c r="J75" s="342" t="s">
        <v>2260</v>
      </c>
    </row>
    <row r="76" spans="1:10" s="325" customFormat="1">
      <c r="A76" s="356"/>
      <c r="B76" s="328" t="s">
        <v>2162</v>
      </c>
      <c r="C76" s="328"/>
      <c r="D76" s="329">
        <v>0.46666666666666662</v>
      </c>
      <c r="E76" s="329"/>
      <c r="F76" s="329">
        <v>1.2500000000000067E-2</v>
      </c>
      <c r="G76" s="328"/>
      <c r="H76" s="328"/>
      <c r="I76" s="328" t="s">
        <v>2335</v>
      </c>
      <c r="J76" s="328" t="s">
        <v>2274</v>
      </c>
    </row>
    <row r="77" spans="1:10">
      <c r="A77" s="356"/>
      <c r="B77" s="331" t="s">
        <v>922</v>
      </c>
      <c r="C77" s="332"/>
      <c r="D77" s="333">
        <v>0.47916666666666669</v>
      </c>
      <c r="E77" s="333"/>
      <c r="F77" s="333"/>
      <c r="G77" s="332"/>
      <c r="H77" s="332"/>
      <c r="I77" s="332" t="s">
        <v>2335</v>
      </c>
      <c r="J77" s="332"/>
    </row>
    <row r="78" spans="1:10">
      <c r="A78" s="356"/>
      <c r="B78" s="334"/>
      <c r="C78" s="334" t="s">
        <v>2331</v>
      </c>
      <c r="D78" s="335"/>
      <c r="E78" s="336">
        <v>0.20833333333333331</v>
      </c>
      <c r="F78" s="335"/>
      <c r="G78" s="337" t="s">
        <v>2211</v>
      </c>
      <c r="H78" s="334" t="s">
        <v>2347</v>
      </c>
      <c r="I78" s="334" t="s">
        <v>2335</v>
      </c>
      <c r="J78" s="334" t="s">
        <v>2288</v>
      </c>
    </row>
    <row r="79" spans="1:10">
      <c r="A79" s="356"/>
      <c r="B79" s="338" t="s">
        <v>2162</v>
      </c>
      <c r="C79" s="338"/>
      <c r="D79" s="339">
        <v>0.6875</v>
      </c>
      <c r="E79" s="339"/>
      <c r="F79" s="339">
        <v>1.4583333333333393E-2</v>
      </c>
      <c r="G79" s="338"/>
      <c r="H79" s="338"/>
      <c r="I79" s="338" t="s">
        <v>2335</v>
      </c>
      <c r="J79" s="353"/>
    </row>
    <row r="80" spans="1:10" s="325" customFormat="1">
      <c r="A80" s="356"/>
      <c r="B80" s="323" t="s">
        <v>922</v>
      </c>
      <c r="C80" s="340"/>
      <c r="D80" s="341">
        <v>0.70208333333333339</v>
      </c>
      <c r="E80" s="341"/>
      <c r="F80" s="341"/>
      <c r="G80" s="340"/>
      <c r="H80" s="340"/>
      <c r="I80" s="340" t="s">
        <v>2335</v>
      </c>
      <c r="J80" s="340"/>
    </row>
    <row r="81" spans="1:10" s="325" customFormat="1">
      <c r="A81" s="356"/>
      <c r="B81" s="342"/>
      <c r="C81" s="342" t="s">
        <v>2345</v>
      </c>
      <c r="D81" s="343"/>
      <c r="E81" s="343">
        <v>0.12361111111111101</v>
      </c>
      <c r="F81" s="343"/>
      <c r="G81" s="326"/>
      <c r="H81" s="342"/>
      <c r="I81" s="342" t="s">
        <v>2335</v>
      </c>
      <c r="J81" s="350" t="s">
        <v>2220</v>
      </c>
    </row>
    <row r="82" spans="1:10" s="325" customFormat="1">
      <c r="A82" s="356"/>
      <c r="B82" s="328" t="s">
        <v>276</v>
      </c>
      <c r="C82" s="328"/>
      <c r="D82" s="329">
        <v>0.8256944444444444</v>
      </c>
      <c r="E82" s="329"/>
      <c r="F82" s="329">
        <v>7.6388888888889728E-3</v>
      </c>
      <c r="G82" s="328"/>
      <c r="H82" s="328"/>
      <c r="I82" s="328" t="s">
        <v>2335</v>
      </c>
      <c r="J82" s="328"/>
    </row>
    <row r="83" spans="1:10" s="357" customFormat="1">
      <c r="A83" s="330"/>
      <c r="B83" s="331" t="s">
        <v>78</v>
      </c>
      <c r="C83" s="332"/>
      <c r="D83" s="333">
        <v>0.83333333333333337</v>
      </c>
      <c r="E83" s="333"/>
      <c r="F83" s="333"/>
      <c r="G83" s="332"/>
      <c r="H83" s="332"/>
      <c r="I83" s="332" t="s">
        <v>2335</v>
      </c>
      <c r="J83" s="332"/>
    </row>
    <row r="84" spans="1:10" s="357" customFormat="1" ht="18">
      <c r="A84" s="330"/>
      <c r="B84" s="334"/>
      <c r="C84" s="334" t="s">
        <v>2348</v>
      </c>
      <c r="D84" s="335"/>
      <c r="E84" s="336">
        <v>0.13055555555555554</v>
      </c>
      <c r="F84" s="335"/>
      <c r="G84" s="334"/>
      <c r="H84" s="334"/>
      <c r="I84" s="334" t="s">
        <v>2335</v>
      </c>
      <c r="J84" s="377" t="s">
        <v>2349</v>
      </c>
    </row>
    <row r="85" spans="1:10" s="357" customFormat="1">
      <c r="A85" s="330"/>
      <c r="B85" s="338" t="s">
        <v>624</v>
      </c>
      <c r="C85" s="338"/>
      <c r="D85" s="339">
        <v>0.96388888888888891</v>
      </c>
      <c r="E85" s="339"/>
      <c r="F85" s="339">
        <v>1.8749999999999933E-2</v>
      </c>
      <c r="G85" s="338"/>
      <c r="H85" s="338"/>
      <c r="I85" s="338" t="s">
        <v>2335</v>
      </c>
      <c r="J85" s="338"/>
    </row>
    <row r="86" spans="1:10">
      <c r="A86" s="330"/>
      <c r="B86" s="340" t="s">
        <v>1696</v>
      </c>
      <c r="C86" s="340"/>
      <c r="D86" s="341">
        <v>0.98263888888888884</v>
      </c>
      <c r="E86" s="341"/>
      <c r="F86" s="341"/>
      <c r="G86" s="340"/>
      <c r="H86" s="340"/>
      <c r="I86" s="340" t="s">
        <v>2335</v>
      </c>
      <c r="J86" s="340"/>
    </row>
    <row r="87" spans="1:10">
      <c r="A87" s="330"/>
      <c r="B87" s="326"/>
      <c r="C87" s="326"/>
      <c r="D87" s="348"/>
      <c r="E87" s="343">
        <v>1.2500000000000067E-2</v>
      </c>
      <c r="F87" s="348"/>
      <c r="G87" s="326"/>
      <c r="H87" s="326"/>
      <c r="I87" s="326" t="s">
        <v>2335</v>
      </c>
      <c r="J87" s="326"/>
    </row>
    <row r="88" spans="1:10" ht="9.75" thickBot="1">
      <c r="A88" s="376"/>
      <c r="B88" s="354" t="s">
        <v>2282</v>
      </c>
      <c r="C88" s="354"/>
      <c r="D88" s="355">
        <v>0.99513888888888891</v>
      </c>
      <c r="E88" s="355"/>
      <c r="F88" s="355"/>
      <c r="G88" s="354"/>
      <c r="H88" s="354"/>
      <c r="I88" s="354" t="s">
        <v>2335</v>
      </c>
      <c r="J88" s="354"/>
    </row>
  </sheetData>
  <phoneticPr fontId="3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B1:L52"/>
  <sheetViews>
    <sheetView view="pageBreakPreview" zoomScale="85" zoomScaleNormal="85" zoomScaleSheetLayoutView="85" workbookViewId="0">
      <selection activeCell="K25" sqref="K25"/>
    </sheetView>
  </sheetViews>
  <sheetFormatPr defaultRowHeight="13.5"/>
  <cols>
    <col min="1" max="1" width="2.875" customWidth="1"/>
    <col min="2" max="2" width="13.375" bestFit="1" customWidth="1"/>
    <col min="3" max="3" width="25.375" customWidth="1"/>
    <col min="4" max="4" width="29" bestFit="1" customWidth="1"/>
    <col min="5" max="5" width="5.875" bestFit="1" customWidth="1"/>
    <col min="6" max="7" width="9" bestFit="1" customWidth="1"/>
    <col min="8" max="8" width="17.375" bestFit="1" customWidth="1"/>
    <col min="9" max="9" width="20" bestFit="1" customWidth="1"/>
    <col min="10" max="10" width="12.125" customWidth="1"/>
    <col min="11" max="11" width="36.5" bestFit="1" customWidth="1"/>
    <col min="12" max="12" width="9" bestFit="1" customWidth="1"/>
    <col min="13" max="13" width="3.375" customWidth="1"/>
  </cols>
  <sheetData>
    <row r="1" spans="2:12" ht="14.25" thickBot="1"/>
    <row r="2" spans="2:12">
      <c r="B2" s="85" t="s">
        <v>777</v>
      </c>
      <c r="C2" s="86" t="s">
        <v>694</v>
      </c>
      <c r="D2" s="86" t="s">
        <v>143</v>
      </c>
      <c r="E2" s="86" t="s">
        <v>695</v>
      </c>
      <c r="F2" s="315" t="s">
        <v>2178</v>
      </c>
      <c r="G2" s="315" t="s">
        <v>2170</v>
      </c>
      <c r="H2" s="315" t="s">
        <v>696</v>
      </c>
      <c r="I2" s="315" t="s">
        <v>150</v>
      </c>
      <c r="J2" s="360" t="s">
        <v>2094</v>
      </c>
      <c r="K2" s="86" t="s">
        <v>1514</v>
      </c>
      <c r="L2" s="361" t="s">
        <v>1858</v>
      </c>
    </row>
    <row r="3" spans="2:12">
      <c r="B3" s="317">
        <v>40523</v>
      </c>
      <c r="C3" s="11" t="s">
        <v>2458</v>
      </c>
      <c r="D3" s="11"/>
      <c r="E3" s="13">
        <v>0.2986111111111111</v>
      </c>
      <c r="F3" s="13"/>
      <c r="G3" s="13"/>
      <c r="H3" s="11"/>
      <c r="I3" s="11"/>
      <c r="J3" s="11" t="str">
        <f>IF(ISNA(VLOOKUP(H3,限定アイテム!C:E,3,FALSE)),"",VLOOKUP(H3,限定アイテム!C:E,3,FALSE))</f>
        <v/>
      </c>
      <c r="K3" s="11"/>
      <c r="L3" s="362"/>
    </row>
    <row r="4" spans="2:12">
      <c r="B4" s="90"/>
      <c r="C4" s="14"/>
      <c r="D4" s="14" t="s">
        <v>2457</v>
      </c>
      <c r="E4" s="14"/>
      <c r="F4" s="132">
        <f>E5-E3</f>
        <v>8.3333333333333315E-2</v>
      </c>
      <c r="G4" s="132"/>
      <c r="H4" s="14"/>
      <c r="I4" s="14"/>
      <c r="J4" s="14" t="str">
        <f>IF(ISNA(VLOOKUP(H4,限定アイテム!C:E,3,FALSE)),"",VLOOKUP(H4,限定アイテム!C:E,3,FALSE))</f>
        <v/>
      </c>
      <c r="K4" s="14"/>
      <c r="L4" s="363">
        <v>30200</v>
      </c>
    </row>
    <row r="5" spans="2:12">
      <c r="B5" s="90"/>
      <c r="C5" s="18" t="s">
        <v>2459</v>
      </c>
      <c r="D5" s="17"/>
      <c r="E5" s="79">
        <v>0.38194444444444442</v>
      </c>
      <c r="F5" s="79"/>
      <c r="G5" s="79">
        <f>E6-E5</f>
        <v>1.3888888888888895E-2</v>
      </c>
      <c r="H5" s="17"/>
      <c r="I5" s="17"/>
      <c r="J5" s="17" t="str">
        <f>IF(ISNA(VLOOKUP(H5,限定アイテム!C:E,3,FALSE)),"",VLOOKUP(H5,限定アイテム!C:E,3,FALSE))</f>
        <v/>
      </c>
      <c r="K5" s="17"/>
      <c r="L5" s="364"/>
    </row>
    <row r="6" spans="2:12">
      <c r="B6" s="90"/>
      <c r="C6" s="11" t="s">
        <v>2470</v>
      </c>
      <c r="D6" s="11"/>
      <c r="E6" s="13">
        <v>0.39583333333333331</v>
      </c>
      <c r="F6" s="13"/>
      <c r="G6" s="13"/>
      <c r="H6" s="11"/>
      <c r="I6" s="11"/>
      <c r="J6" s="129" t="str">
        <f>IF(ISNA(VLOOKUP(H6,限定アイテム!C:E,3,FALSE)),"",VLOOKUP(H6,限定アイテム!C:E,3,FALSE))</f>
        <v/>
      </c>
      <c r="K6" s="129" t="s">
        <v>2507</v>
      </c>
      <c r="L6" s="365"/>
    </row>
    <row r="7" spans="2:12">
      <c r="B7" s="90"/>
      <c r="C7" s="14"/>
      <c r="D7" s="14" t="s">
        <v>774</v>
      </c>
      <c r="E7" s="14"/>
      <c r="F7" s="132">
        <f t="shared" ref="F7" si="0">E8-E6</f>
        <v>9.375E-2</v>
      </c>
      <c r="G7" s="132"/>
      <c r="H7" s="14" t="s">
        <v>2481</v>
      </c>
      <c r="I7" s="14" t="s">
        <v>2501</v>
      </c>
      <c r="J7" s="14" t="str">
        <f>IF(ISNA(VLOOKUP(H7,限定アイテム!C:E,3,FALSE)),"",VLOOKUP(H7,限定アイテム!C:E,3,FALSE))</f>
        <v/>
      </c>
      <c r="K7" s="14" t="s">
        <v>2504</v>
      </c>
      <c r="L7" s="363">
        <v>7560</v>
      </c>
    </row>
    <row r="8" spans="2:12">
      <c r="B8" s="90"/>
      <c r="C8" s="17" t="s">
        <v>2464</v>
      </c>
      <c r="D8" s="17"/>
      <c r="E8" s="79">
        <v>0.48958333333333331</v>
      </c>
      <c r="F8" s="79"/>
      <c r="G8" s="79">
        <f t="shared" ref="G8" si="1">E9-E8</f>
        <v>4.1666666666666685E-2</v>
      </c>
      <c r="H8" s="17"/>
      <c r="I8" s="17"/>
      <c r="J8" s="17" t="str">
        <f>IF(ISNA(VLOOKUP(H8,限定アイテム!C:E,3,FALSE)),"",VLOOKUP(H8,限定アイテム!C:E,3,FALSE))</f>
        <v/>
      </c>
      <c r="K8" s="17" t="s">
        <v>2508</v>
      </c>
      <c r="L8" s="364"/>
    </row>
    <row r="9" spans="2:12">
      <c r="B9" s="90"/>
      <c r="C9" s="11" t="str">
        <f>C8</f>
        <v>ホテル咲き都</v>
      </c>
      <c r="D9" s="11"/>
      <c r="E9" s="13">
        <v>0.53125</v>
      </c>
      <c r="F9" s="13"/>
      <c r="G9" s="13"/>
      <c r="H9" s="11"/>
      <c r="I9" s="11"/>
      <c r="J9" s="129" t="str">
        <f>IF(ISNA(VLOOKUP(H9,限定アイテム!C:E,3,FALSE)),"",VLOOKUP(H9,限定アイテム!C:E,3,FALSE))</f>
        <v/>
      </c>
      <c r="K9" s="129" t="s">
        <v>2509</v>
      </c>
      <c r="L9" s="365"/>
    </row>
    <row r="10" spans="2:12">
      <c r="B10" s="90"/>
      <c r="C10" s="126"/>
      <c r="D10" s="14"/>
      <c r="E10" s="14"/>
      <c r="F10" s="132">
        <f t="shared" ref="F10" si="2">E11-E9</f>
        <v>9.375E-2</v>
      </c>
      <c r="G10" s="132"/>
      <c r="H10" s="14"/>
      <c r="I10" s="14"/>
      <c r="J10" s="126" t="str">
        <f>IF(ISNA(VLOOKUP(H10,限定アイテム!C:E,3,FALSE)),"",VLOOKUP(H10,限定アイテム!C:E,3,FALSE))</f>
        <v/>
      </c>
      <c r="K10" s="309" t="s">
        <v>2510</v>
      </c>
      <c r="L10" s="366"/>
    </row>
    <row r="11" spans="2:12">
      <c r="B11" s="90"/>
      <c r="C11" s="17" t="s">
        <v>2471</v>
      </c>
      <c r="D11" s="17"/>
      <c r="E11" s="79">
        <v>0.625</v>
      </c>
      <c r="F11" s="79"/>
      <c r="G11" s="79">
        <f t="shared" ref="G11" si="3">E12-E11</f>
        <v>1.7361111111111049E-2</v>
      </c>
      <c r="H11" s="17"/>
      <c r="I11" s="17"/>
      <c r="J11" s="17" t="str">
        <f>IF(ISNA(VLOOKUP(H11,限定アイテム!C:E,3,FALSE)),"",VLOOKUP(H11,限定アイテム!C:E,3,FALSE))</f>
        <v/>
      </c>
      <c r="K11" s="310"/>
      <c r="L11" s="367"/>
    </row>
    <row r="12" spans="2:12">
      <c r="B12" s="90"/>
      <c r="C12" s="11" t="s">
        <v>2472</v>
      </c>
      <c r="D12" s="11"/>
      <c r="E12" s="13">
        <v>0.64236111111111105</v>
      </c>
      <c r="F12" s="13"/>
      <c r="G12" s="13"/>
      <c r="H12" s="11"/>
      <c r="I12" s="11"/>
      <c r="J12" s="129" t="str">
        <f>IF(ISNA(VLOOKUP(H12,限定アイテム!C:E,3,FALSE)),"",VLOOKUP(H12,限定アイテム!C:E,3,FALSE))</f>
        <v/>
      </c>
      <c r="K12" s="129" t="s">
        <v>2476</v>
      </c>
      <c r="L12" s="365"/>
    </row>
    <row r="13" spans="2:12">
      <c r="B13" s="90"/>
      <c r="C13" s="126"/>
      <c r="D13" s="14" t="s">
        <v>2466</v>
      </c>
      <c r="E13" s="14"/>
      <c r="F13" s="132">
        <f t="shared" ref="F13" si="4">E14-E12</f>
        <v>7.7083333333333393E-2</v>
      </c>
      <c r="G13" s="132"/>
      <c r="H13" s="14"/>
      <c r="I13" s="14"/>
      <c r="J13" s="126" t="str">
        <f>IF(ISNA(VLOOKUP(H13,限定アイテム!C:E,3,FALSE)),"",VLOOKUP(H13,限定アイテム!C:E,3,FALSE))</f>
        <v/>
      </c>
      <c r="K13" s="309" t="s">
        <v>2477</v>
      </c>
      <c r="L13" s="387">
        <v>5160</v>
      </c>
    </row>
    <row r="14" spans="2:12">
      <c r="B14" s="90"/>
      <c r="C14" s="17" t="s">
        <v>2511</v>
      </c>
      <c r="D14" s="17"/>
      <c r="E14" s="79">
        <v>0.71944444444444444</v>
      </c>
      <c r="F14" s="79"/>
      <c r="G14" s="79">
        <f t="shared" ref="G14" si="5">E15-E14</f>
        <v>9.0277777777778567E-3</v>
      </c>
      <c r="H14" s="17"/>
      <c r="I14" s="17"/>
      <c r="J14" s="17" t="str">
        <f>IF(ISNA(VLOOKUP(H14,限定アイテム!C:E,3,FALSE)),"",VLOOKUP(H14,限定アイテム!C:E,3,FALSE))</f>
        <v/>
      </c>
      <c r="K14" s="310"/>
      <c r="L14" s="367"/>
    </row>
    <row r="15" spans="2:12">
      <c r="B15" s="90"/>
      <c r="C15" s="11" t="str">
        <f>C14</f>
        <v>博多駅</v>
      </c>
      <c r="D15" s="11"/>
      <c r="E15" s="13">
        <v>0.7284722222222223</v>
      </c>
      <c r="F15" s="13"/>
      <c r="G15" s="13"/>
      <c r="H15" s="11"/>
      <c r="I15" s="11"/>
      <c r="J15" s="129" t="str">
        <f>IF(ISNA(VLOOKUP(H15,限定アイテム!C:E,3,FALSE)),"",VLOOKUP(H15,限定アイテム!C:E,3,FALSE))</f>
        <v/>
      </c>
      <c r="K15" s="311"/>
      <c r="L15" s="368"/>
    </row>
    <row r="16" spans="2:12">
      <c r="B16" s="90"/>
      <c r="C16" s="14"/>
      <c r="D16" s="14" t="s">
        <v>2467</v>
      </c>
      <c r="E16" s="14"/>
      <c r="F16" s="132">
        <f t="shared" ref="F16" si="6">E17-E15</f>
        <v>3.4722222222220989E-3</v>
      </c>
      <c r="G16" s="132"/>
      <c r="H16" s="14"/>
      <c r="I16" s="14"/>
      <c r="J16" s="14" t="str">
        <f>IF(ISNA(VLOOKUP(H16,限定アイテム!C:E,3,FALSE)),"",VLOOKUP(H16,限定アイテム!C:E,3,FALSE))</f>
        <v/>
      </c>
      <c r="K16" s="265"/>
      <c r="L16" s="369"/>
    </row>
    <row r="17" spans="2:12">
      <c r="B17" s="90"/>
      <c r="C17" s="17" t="s">
        <v>2473</v>
      </c>
      <c r="D17" s="17"/>
      <c r="E17" s="79">
        <v>0.7319444444444444</v>
      </c>
      <c r="F17" s="79"/>
      <c r="G17" s="79">
        <f t="shared" ref="G17" si="7">E18-E17</f>
        <v>2.8472222222222232E-2</v>
      </c>
      <c r="H17" s="17"/>
      <c r="I17" s="17"/>
      <c r="J17" s="17" t="str">
        <f>IF(ISNA(VLOOKUP(H17,限定アイテム!C:E,3,FALSE)),"",VLOOKUP(H17,限定アイテム!C:E,3,FALSE))</f>
        <v/>
      </c>
      <c r="K17" s="312"/>
      <c r="L17" s="367"/>
    </row>
    <row r="18" spans="2:12">
      <c r="B18" s="90"/>
      <c r="C18" s="11" t="s">
        <v>2461</v>
      </c>
      <c r="D18" s="11"/>
      <c r="E18" s="13">
        <v>0.76041666666666663</v>
      </c>
      <c r="F18" s="13"/>
      <c r="G18" s="13"/>
      <c r="H18" s="11"/>
      <c r="I18" s="11"/>
      <c r="J18" s="129" t="str">
        <f>IF(ISNA(VLOOKUP(H18,限定アイテム!C:E,3,FALSE)),"",VLOOKUP(H18,限定アイテム!C:E,3,FALSE))</f>
        <v/>
      </c>
      <c r="K18" s="311"/>
      <c r="L18" s="368"/>
    </row>
    <row r="19" spans="2:12">
      <c r="B19" s="90"/>
      <c r="C19" s="14"/>
      <c r="D19" s="14" t="s">
        <v>2465</v>
      </c>
      <c r="E19" s="14"/>
      <c r="F19" s="132">
        <f t="shared" ref="F19" si="8">E20-E18</f>
        <v>6.9444444444444531E-2</v>
      </c>
      <c r="G19" s="132"/>
      <c r="H19" s="14" t="s">
        <v>2482</v>
      </c>
      <c r="I19" s="14"/>
      <c r="J19" s="14" t="str">
        <f>IF(ISNA(VLOOKUP(H19,限定アイテム!C:E,3,FALSE)),"",VLOOKUP(H19,限定アイテム!C:E,3,FALSE))</f>
        <v/>
      </c>
      <c r="K19" s="265"/>
      <c r="L19" s="369">
        <v>21000</v>
      </c>
    </row>
    <row r="20" spans="2:12">
      <c r="B20" s="90"/>
      <c r="C20" s="17" t="s">
        <v>2462</v>
      </c>
      <c r="D20" s="17"/>
      <c r="E20" s="79">
        <v>0.82986111111111116</v>
      </c>
      <c r="F20" s="79"/>
      <c r="G20" s="79">
        <f t="shared" ref="G20" si="9">E21-E20</f>
        <v>3.4722222222222099E-3</v>
      </c>
      <c r="H20" s="17"/>
      <c r="I20" s="17"/>
      <c r="J20" s="17" t="str">
        <f>IF(ISNA(VLOOKUP(H20,限定アイテム!C:E,3,FALSE)),"",VLOOKUP(H20,限定アイテム!C:E,3,FALSE))</f>
        <v/>
      </c>
      <c r="K20" s="310"/>
      <c r="L20" s="367"/>
    </row>
    <row r="21" spans="2:12">
      <c r="B21" s="90"/>
      <c r="C21" s="11" t="str">
        <f>C20</f>
        <v>那覇空港</v>
      </c>
      <c r="D21" s="11"/>
      <c r="E21" s="13">
        <v>0.83333333333333337</v>
      </c>
      <c r="F21" s="13"/>
      <c r="G21" s="13"/>
      <c r="H21" s="11"/>
      <c r="I21" s="11"/>
      <c r="J21" s="129" t="str">
        <f>IF(ISNA(VLOOKUP(H21,限定アイテム!C:E,3,FALSE)),"",VLOOKUP(H21,限定アイテム!C:E,3,FALSE))</f>
        <v/>
      </c>
      <c r="K21" s="129"/>
      <c r="L21" s="365"/>
    </row>
    <row r="22" spans="2:12">
      <c r="B22" s="90"/>
      <c r="C22" s="126"/>
      <c r="D22" s="14" t="s">
        <v>2469</v>
      </c>
      <c r="E22" s="14"/>
      <c r="F22" s="132">
        <f t="shared" ref="F22" si="10">E23-E21</f>
        <v>4.166666666666663E-2</v>
      </c>
      <c r="G22" s="132"/>
      <c r="H22" s="14"/>
      <c r="I22" s="14"/>
      <c r="J22" s="126" t="str">
        <f>IF(ISNA(VLOOKUP(H22,限定アイテム!C:E,3,FALSE)),"",VLOOKUP(H22,限定アイテム!C:E,3,FALSE))</f>
        <v/>
      </c>
      <c r="K22" s="309"/>
      <c r="L22" s="366"/>
    </row>
    <row r="23" spans="2:12" ht="14.25" thickBot="1">
      <c r="B23" s="90"/>
      <c r="C23" s="17" t="s">
        <v>2468</v>
      </c>
      <c r="D23" s="17"/>
      <c r="E23" s="79">
        <v>0.875</v>
      </c>
      <c r="F23" s="79"/>
      <c r="G23" s="79"/>
      <c r="H23" s="17"/>
      <c r="I23" s="17"/>
      <c r="J23" s="17" t="str">
        <f>IF(ISNA(VLOOKUP(H23,限定アイテム!C:E,3,FALSE)),"",VLOOKUP(H23,限定アイテム!C:E,3,FALSE))</f>
        <v/>
      </c>
      <c r="K23" s="310"/>
      <c r="L23" s="367">
        <v>13600</v>
      </c>
    </row>
    <row r="24" spans="2:12">
      <c r="B24" s="85" t="s">
        <v>777</v>
      </c>
      <c r="C24" s="86" t="s">
        <v>694</v>
      </c>
      <c r="D24" s="86" t="s">
        <v>143</v>
      </c>
      <c r="E24" s="86" t="s">
        <v>695</v>
      </c>
      <c r="F24" s="315" t="s">
        <v>2178</v>
      </c>
      <c r="G24" s="315" t="s">
        <v>2170</v>
      </c>
      <c r="H24" s="315" t="s">
        <v>696</v>
      </c>
      <c r="I24" s="315" t="s">
        <v>150</v>
      </c>
      <c r="J24" s="316" t="s">
        <v>2094</v>
      </c>
      <c r="K24" s="86" t="s">
        <v>1514</v>
      </c>
      <c r="L24" s="361" t="s">
        <v>1858</v>
      </c>
    </row>
    <row r="25" spans="2:12">
      <c r="B25" s="317">
        <v>40524</v>
      </c>
      <c r="C25" s="11" t="str">
        <f>C23</f>
        <v>ホテル東急ビズフォート那覇</v>
      </c>
      <c r="D25" s="11"/>
      <c r="E25" s="13"/>
      <c r="F25" s="13"/>
      <c r="G25" s="13"/>
      <c r="H25" s="11"/>
      <c r="I25" s="11"/>
      <c r="J25" s="129" t="str">
        <f>IF(ISNA(VLOOKUP(H25,限定アイテム!C:E,3,FALSE)),"",VLOOKUP(H25,限定アイテム!C:E,3,FALSE))</f>
        <v/>
      </c>
      <c r="K25" s="129" t="s">
        <v>2474</v>
      </c>
      <c r="L25" s="365"/>
    </row>
    <row r="26" spans="2:12">
      <c r="B26" s="90"/>
      <c r="C26" s="126"/>
      <c r="D26" s="14" t="s">
        <v>2496</v>
      </c>
      <c r="E26" s="14"/>
      <c r="F26" s="132">
        <f t="shared" ref="F26" si="11">E27-E25</f>
        <v>0</v>
      </c>
      <c r="G26" s="132"/>
      <c r="H26" s="14"/>
      <c r="I26" s="14"/>
      <c r="J26" s="126" t="str">
        <f>IF(ISNA(VLOOKUP(H26,限定アイテム!C:E,3,FALSE)),"",VLOOKUP(H26,限定アイテム!C:E,3,FALSE))</f>
        <v/>
      </c>
      <c r="K26" s="126"/>
      <c r="L26" s="365"/>
    </row>
    <row r="27" spans="2:12">
      <c r="B27" s="90"/>
      <c r="C27" s="17" t="s">
        <v>2475</v>
      </c>
      <c r="D27" s="17"/>
      <c r="E27" s="79"/>
      <c r="F27" s="79"/>
      <c r="G27" s="79">
        <f t="shared" ref="G27" si="12">E28-E27</f>
        <v>0.33333333333333331</v>
      </c>
      <c r="H27" s="17"/>
      <c r="I27" s="17"/>
      <c r="J27" s="17" t="str">
        <f>IF(ISNA(VLOOKUP(H27,限定アイテム!C:E,3,FALSE)),"",VLOOKUP(H27,限定アイテム!C:E,3,FALSE))</f>
        <v/>
      </c>
      <c r="K27" s="17"/>
      <c r="L27" s="364"/>
    </row>
    <row r="28" spans="2:12">
      <c r="B28" s="90"/>
      <c r="C28" s="11" t="str">
        <f>C27</f>
        <v>ニッポンレンタカー 県庁前店</v>
      </c>
      <c r="D28" s="11"/>
      <c r="E28" s="13">
        <v>0.33333333333333331</v>
      </c>
      <c r="F28" s="13"/>
      <c r="G28" s="13"/>
      <c r="H28" s="11"/>
      <c r="I28" s="11"/>
      <c r="J28" s="129" t="str">
        <f>IF(ISNA(VLOOKUP(H28,限定アイテム!C:E,3,FALSE)),"",VLOOKUP(H28,限定アイテム!C:E,3,FALSE))</f>
        <v/>
      </c>
      <c r="K28" s="129"/>
      <c r="L28" s="365"/>
    </row>
    <row r="29" spans="2:12">
      <c r="B29" s="90"/>
      <c r="C29" s="14"/>
      <c r="D29" s="14" t="s">
        <v>2497</v>
      </c>
      <c r="E29" s="14"/>
      <c r="F29" s="132">
        <f t="shared" ref="F29" si="13">E34-E28</f>
        <v>9.7222222222222265E-2</v>
      </c>
      <c r="G29" s="132"/>
      <c r="H29" s="14" t="s">
        <v>2485</v>
      </c>
      <c r="I29" s="14" t="s">
        <v>2484</v>
      </c>
      <c r="J29" s="14" t="str">
        <f>IF(ISNA(VLOOKUP(H29,限定アイテム!C:E,3,FALSE)),"",VLOOKUP(H29,限定アイテム!C:E,3,FALSE))</f>
        <v/>
      </c>
      <c r="K29" t="s">
        <v>2503</v>
      </c>
      <c r="L29" s="363">
        <v>8190</v>
      </c>
    </row>
    <row r="30" spans="2:12">
      <c r="B30" s="90"/>
      <c r="C30" s="126"/>
      <c r="D30" s="126"/>
      <c r="E30" s="126"/>
      <c r="F30" s="248"/>
      <c r="G30" s="248"/>
      <c r="H30" s="126" t="s">
        <v>2487</v>
      </c>
      <c r="I30" s="126"/>
      <c r="J30" s="126" t="str">
        <f>IF(ISNA(VLOOKUP(H30,限定アイテム!C:E,3,FALSE)),"",VLOOKUP(H30,限定アイテム!C:E,3,FALSE))</f>
        <v>シーサー</v>
      </c>
      <c r="K30" s="126" t="s">
        <v>2505</v>
      </c>
      <c r="L30" s="370"/>
    </row>
    <row r="31" spans="2:12">
      <c r="B31" s="90"/>
      <c r="C31" s="126"/>
      <c r="D31" s="126"/>
      <c r="E31" s="126"/>
      <c r="F31" s="248"/>
      <c r="G31" s="248"/>
      <c r="H31" s="126" t="s">
        <v>2488</v>
      </c>
      <c r="I31" s="126"/>
      <c r="J31" s="126" t="str">
        <f>IF(ISNA(VLOOKUP(H31,限定アイテム!C:E,3,FALSE)),"",VLOOKUP(H31,限定アイテム!C:E,3,FALSE))</f>
        <v>マンタ</v>
      </c>
      <c r="K31" s="126" t="s">
        <v>2506</v>
      </c>
      <c r="L31" s="370"/>
    </row>
    <row r="32" spans="2:12">
      <c r="B32" s="90"/>
      <c r="C32" s="126"/>
      <c r="D32" s="126"/>
      <c r="E32" s="126"/>
      <c r="F32" s="248"/>
      <c r="G32" s="248"/>
      <c r="H32" s="126" t="s">
        <v>2489</v>
      </c>
      <c r="I32" s="126"/>
      <c r="J32" s="126"/>
      <c r="K32" s="126"/>
      <c r="L32" s="370"/>
    </row>
    <row r="33" spans="2:12">
      <c r="B33" s="90"/>
      <c r="C33" s="126"/>
      <c r="D33" s="126"/>
      <c r="E33" s="126"/>
      <c r="F33" s="248"/>
      <c r="G33" s="248"/>
      <c r="H33" s="126" t="s">
        <v>2490</v>
      </c>
      <c r="I33" s="126" t="s">
        <v>2483</v>
      </c>
      <c r="J33" s="126" t="str">
        <f>IF(ISNA(VLOOKUP(H33,限定アイテム!C:E,3,FALSE)),"",VLOOKUP(H33,限定アイテム!C:E,3,FALSE))</f>
        <v/>
      </c>
      <c r="K33" s="126"/>
      <c r="L33" s="370"/>
    </row>
    <row r="34" spans="2:12">
      <c r="B34" s="90"/>
      <c r="C34" s="17" t="s">
        <v>2483</v>
      </c>
      <c r="D34" s="17"/>
      <c r="E34" s="79">
        <v>0.43055555555555558</v>
      </c>
      <c r="F34" s="79"/>
      <c r="G34" s="79">
        <f t="shared" ref="G34" si="14">E35-E34</f>
        <v>1.388888888888884E-2</v>
      </c>
      <c r="H34" s="17"/>
      <c r="I34" s="17"/>
      <c r="J34" s="17" t="str">
        <f>IF(ISNA(VLOOKUP(H34,限定アイテム!C:E,3,FALSE)),"",VLOOKUP(H34,限定アイテム!C:E,3,FALSE))</f>
        <v/>
      </c>
      <c r="K34" s="17"/>
      <c r="L34" s="364"/>
    </row>
    <row r="35" spans="2:12">
      <c r="B35" s="90"/>
      <c r="C35" s="11" t="str">
        <f>C34</f>
        <v>辺戸岬</v>
      </c>
      <c r="D35" s="11"/>
      <c r="E35" s="13">
        <v>0.44444444444444442</v>
      </c>
      <c r="F35" s="13"/>
      <c r="G35" s="13"/>
      <c r="H35" s="11"/>
      <c r="I35" s="11"/>
      <c r="J35" s="129" t="str">
        <f>IF(ISNA(VLOOKUP(H35,限定アイテム!C:E,3,FALSE)),"",VLOOKUP(H35,限定アイテム!C:E,3,FALSE))</f>
        <v/>
      </c>
      <c r="K35" s="129"/>
      <c r="L35" s="365"/>
    </row>
    <row r="36" spans="2:12">
      <c r="B36" s="90"/>
      <c r="C36" s="126"/>
      <c r="D36" s="14"/>
      <c r="E36" s="14"/>
      <c r="F36" s="132">
        <f t="shared" ref="F36" si="15">E37-E35</f>
        <v>8.333333333333337E-2</v>
      </c>
      <c r="G36" s="132"/>
      <c r="H36" s="14" t="s">
        <v>2492</v>
      </c>
      <c r="I36" s="14" t="s">
        <v>2493</v>
      </c>
      <c r="J36" s="126" t="str">
        <f>IF(ISNA(VLOOKUP(H36,限定アイテム!C:E,3,FALSE)),"",VLOOKUP(H36,限定アイテム!C:E,3,FALSE))</f>
        <v/>
      </c>
      <c r="K36" s="126"/>
      <c r="L36" s="370"/>
    </row>
    <row r="37" spans="2:12">
      <c r="B37" s="90"/>
      <c r="C37" s="17" t="s">
        <v>2491</v>
      </c>
      <c r="D37" s="17"/>
      <c r="E37" s="79">
        <v>0.52777777777777779</v>
      </c>
      <c r="F37" s="79"/>
      <c r="G37" s="79">
        <f t="shared" ref="G37" si="16">E38-E37</f>
        <v>5.555555555555558E-2</v>
      </c>
      <c r="H37" s="17"/>
      <c r="I37" s="17"/>
      <c r="J37" s="17" t="str">
        <f>IF(ISNA(VLOOKUP(H37,限定アイテム!C:E,3,FALSE)),"",VLOOKUP(H37,限定アイテム!C:E,3,FALSE))</f>
        <v/>
      </c>
      <c r="K37" s="17"/>
      <c r="L37" s="364"/>
    </row>
    <row r="38" spans="2:12">
      <c r="B38" s="90"/>
      <c r="C38" s="11" t="str">
        <f>C37</f>
        <v>ニッポンレンタカー 県庁前店</v>
      </c>
      <c r="D38" s="11"/>
      <c r="E38" s="13">
        <v>0.58333333333333337</v>
      </c>
      <c r="F38" s="13"/>
      <c r="G38" s="13"/>
      <c r="H38" s="11"/>
      <c r="I38" s="11"/>
      <c r="J38" s="129" t="str">
        <f>IF(ISNA(VLOOKUP(H38,限定アイテム!C:E,3,FALSE)),"",VLOOKUP(H38,限定アイテム!C:E,3,FALSE))</f>
        <v/>
      </c>
      <c r="K38" s="129"/>
      <c r="L38" s="365"/>
    </row>
    <row r="39" spans="2:12">
      <c r="B39" s="90"/>
      <c r="C39" s="14"/>
      <c r="D39" s="14" t="s">
        <v>2498</v>
      </c>
      <c r="E39" s="14"/>
      <c r="F39" s="132">
        <f t="shared" ref="F39" si="17">E40-E38</f>
        <v>0.13194444444444442</v>
      </c>
      <c r="G39" s="132"/>
      <c r="H39" s="14"/>
      <c r="I39" s="14"/>
      <c r="J39" s="14" t="str">
        <f>IF(ISNA(VLOOKUP(H39,限定アイテム!C:E,3,FALSE)),"",VLOOKUP(H39,限定アイテム!C:E,3,FALSE))</f>
        <v/>
      </c>
      <c r="K39" s="309"/>
      <c r="L39" s="363"/>
    </row>
    <row r="40" spans="2:12">
      <c r="B40" s="90"/>
      <c r="C40" s="17" t="s">
        <v>2479</v>
      </c>
      <c r="D40" s="17"/>
      <c r="E40" s="79">
        <v>0.71527777777777779</v>
      </c>
      <c r="F40" s="79"/>
      <c r="G40" s="79">
        <f t="shared" ref="G40" si="18">E41-E40</f>
        <v>2.7777777777777679E-2</v>
      </c>
      <c r="H40" s="17"/>
      <c r="I40" s="17"/>
      <c r="J40" s="17" t="str">
        <f>IF(ISNA(VLOOKUP(H40,限定アイテム!C:E,3,FALSE)),"",VLOOKUP(H40,限定アイテム!C:E,3,FALSE))</f>
        <v/>
      </c>
      <c r="K40" s="251"/>
      <c r="L40" s="364"/>
    </row>
    <row r="41" spans="2:12">
      <c r="B41" s="90"/>
      <c r="C41" s="11" t="str">
        <f>C40</f>
        <v>那覇空港</v>
      </c>
      <c r="D41" s="11"/>
      <c r="E41" s="13">
        <v>0.74305555555555547</v>
      </c>
      <c r="F41" s="13"/>
      <c r="G41" s="13"/>
      <c r="H41" s="11"/>
      <c r="I41" s="11"/>
      <c r="J41" s="129" t="str">
        <f>IF(ISNA(VLOOKUP(H41,限定アイテム!C:E,3,FALSE)),"",VLOOKUP(H41,限定アイテム!C:E,3,FALSE))</f>
        <v/>
      </c>
      <c r="K41" s="129"/>
      <c r="L41" s="365"/>
    </row>
    <row r="42" spans="2:12">
      <c r="B42" s="90"/>
      <c r="C42" s="126"/>
      <c r="D42" s="14" t="s">
        <v>2478</v>
      </c>
      <c r="E42" s="14"/>
      <c r="F42" s="132">
        <f t="shared" ref="F42" si="19">E43-E41</f>
        <v>3.4722222222222321E-2</v>
      </c>
      <c r="G42" s="132"/>
      <c r="H42" s="14" t="s">
        <v>2500</v>
      </c>
      <c r="I42" s="14"/>
      <c r="J42" s="126" t="str">
        <f>IF(ISNA(VLOOKUP(H42,限定アイテム!C:E,3,FALSE)),"",VLOOKUP(H42,限定アイテム!C:E,3,FALSE))</f>
        <v>珊瑚礁</v>
      </c>
      <c r="K42" s="126"/>
      <c r="L42" s="370">
        <v>12400</v>
      </c>
    </row>
    <row r="43" spans="2:12">
      <c r="B43" s="90"/>
      <c r="C43" s="17" t="s">
        <v>2480</v>
      </c>
      <c r="D43" s="17"/>
      <c r="E43" s="79">
        <v>0.77777777777777779</v>
      </c>
      <c r="F43" s="79"/>
      <c r="G43" s="79">
        <f t="shared" ref="G43" si="20">E44-E43</f>
        <v>5.208333333333337E-2</v>
      </c>
      <c r="H43" s="17"/>
      <c r="I43" s="17"/>
      <c r="J43" s="17" t="str">
        <f>IF(ISNA(VLOOKUP(H43,限定アイテム!C:E,3,FALSE)),"",VLOOKUP(H43,限定アイテム!C:E,3,FALSE))</f>
        <v/>
      </c>
      <c r="K43" s="17"/>
      <c r="L43" s="364"/>
    </row>
    <row r="44" spans="2:12">
      <c r="B44" s="90"/>
      <c r="C44" s="11" t="str">
        <f>C43</f>
        <v>宮古空港</v>
      </c>
      <c r="D44" s="11"/>
      <c r="E44" s="13">
        <v>0.82986111111111116</v>
      </c>
      <c r="F44" s="13"/>
      <c r="G44" s="13"/>
      <c r="H44" s="11"/>
      <c r="I44" s="11"/>
      <c r="J44" s="129" t="str">
        <f>IF(ISNA(VLOOKUP(H44,限定アイテム!C:E,3,FALSE)),"",VLOOKUP(H44,限定アイテム!C:E,3,FALSE))</f>
        <v/>
      </c>
      <c r="K44" s="129"/>
      <c r="L44" s="365"/>
    </row>
    <row r="45" spans="2:12">
      <c r="B45" s="90"/>
      <c r="C45" s="14"/>
      <c r="D45" s="14" t="s">
        <v>2494</v>
      </c>
      <c r="E45" s="14"/>
      <c r="F45" s="132">
        <f t="shared" ref="F45" si="21">E46-E44</f>
        <v>0.10069444444444431</v>
      </c>
      <c r="G45" s="132"/>
      <c r="H45" s="14"/>
      <c r="I45" s="14"/>
      <c r="J45" s="14" t="str">
        <f>IF(ISNA(VLOOKUP(H45,限定アイテム!C:E,3,FALSE)),"",VLOOKUP(H45,限定アイテム!C:E,3,FALSE))</f>
        <v/>
      </c>
      <c r="K45" s="14"/>
      <c r="L45" s="363">
        <v>40200</v>
      </c>
    </row>
    <row r="46" spans="2:12" ht="14.25" thickBot="1">
      <c r="B46" s="93"/>
      <c r="C46" s="94" t="s">
        <v>2495</v>
      </c>
      <c r="D46" s="94"/>
      <c r="E46" s="313">
        <v>0.93055555555555547</v>
      </c>
      <c r="F46" s="313"/>
      <c r="G46" s="313"/>
      <c r="H46" s="94"/>
      <c r="I46" s="94"/>
      <c r="J46" s="94" t="str">
        <f>IF(ISNA(VLOOKUP(H46,限定アイテム!C:E,3,FALSE)),"",VLOOKUP(H46,限定アイテム!C:E,3,FALSE))</f>
        <v/>
      </c>
      <c r="K46" s="388"/>
      <c r="L46" s="371"/>
    </row>
    <row r="47" spans="2:12" ht="14.25" thickBot="1"/>
    <row r="48" spans="2:12">
      <c r="C48" t="s">
        <v>2512</v>
      </c>
      <c r="D48" s="389" t="s">
        <v>527</v>
      </c>
      <c r="E48" s="402" t="s">
        <v>1203</v>
      </c>
      <c r="F48" s="403"/>
      <c r="G48" s="408" t="s">
        <v>1224</v>
      </c>
      <c r="H48" s="408"/>
      <c r="I48" s="393" t="s">
        <v>2513</v>
      </c>
      <c r="K48" s="389" t="s">
        <v>2499</v>
      </c>
      <c r="L48" s="390">
        <f>SUM(L3:L46)</f>
        <v>138310</v>
      </c>
    </row>
    <row r="49" spans="4:12" ht="14.25" thickBot="1">
      <c r="D49" s="101" t="s">
        <v>828</v>
      </c>
      <c r="E49" s="404" t="s">
        <v>1219</v>
      </c>
      <c r="F49" s="405"/>
      <c r="G49" s="395" t="s">
        <v>1223</v>
      </c>
      <c r="H49" s="395"/>
      <c r="I49" s="102" t="s">
        <v>2513</v>
      </c>
      <c r="K49" s="103" t="s">
        <v>2502</v>
      </c>
      <c r="L49" s="391">
        <f>L48/2</f>
        <v>69155</v>
      </c>
    </row>
    <row r="50" spans="4:12">
      <c r="D50" s="101" t="s">
        <v>828</v>
      </c>
      <c r="E50" s="404" t="s">
        <v>1220</v>
      </c>
      <c r="F50" s="405"/>
      <c r="G50" s="395" t="s">
        <v>1224</v>
      </c>
      <c r="H50" s="395"/>
      <c r="I50" s="102"/>
    </row>
    <row r="51" spans="4:12">
      <c r="D51" s="101" t="s">
        <v>828</v>
      </c>
      <c r="E51" s="404" t="s">
        <v>1221</v>
      </c>
      <c r="F51" s="405"/>
      <c r="G51" s="395" t="s">
        <v>1225</v>
      </c>
      <c r="H51" s="395"/>
      <c r="I51" s="102"/>
    </row>
    <row r="52" spans="4:12" ht="14.25" thickBot="1">
      <c r="D52" s="103" t="s">
        <v>828</v>
      </c>
      <c r="E52" s="406" t="s">
        <v>1222</v>
      </c>
      <c r="F52" s="407"/>
      <c r="G52" s="409" t="s">
        <v>1226</v>
      </c>
      <c r="H52" s="409"/>
      <c r="I52" s="104"/>
    </row>
  </sheetData>
  <mergeCells count="10">
    <mergeCell ref="G48:H48"/>
    <mergeCell ref="G49:H49"/>
    <mergeCell ref="G50:H50"/>
    <mergeCell ref="G51:H51"/>
    <mergeCell ref="G52:H52"/>
    <mergeCell ref="E48:F48"/>
    <mergeCell ref="E49:F49"/>
    <mergeCell ref="E50:F50"/>
    <mergeCell ref="E51:F51"/>
    <mergeCell ref="E52:F52"/>
  </mergeCells>
  <phoneticPr fontId="3"/>
  <pageMargins left="0.7" right="0.7" top="0.75" bottom="0.75" header="0.3" footer="0.3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B1:L70"/>
  <sheetViews>
    <sheetView view="pageBreakPreview" zoomScale="85" zoomScaleNormal="85" zoomScaleSheetLayoutView="85" workbookViewId="0">
      <selection activeCell="D7" sqref="D4:D7"/>
    </sheetView>
  </sheetViews>
  <sheetFormatPr defaultRowHeight="13.5"/>
  <cols>
    <col min="2" max="2" width="12.25" bestFit="1" customWidth="1"/>
    <col min="3" max="3" width="13.875" bestFit="1" customWidth="1"/>
    <col min="4" max="4" width="45.125" bestFit="1" customWidth="1"/>
    <col min="5" max="5" width="7" bestFit="1" customWidth="1"/>
    <col min="6" max="7" width="9.125" bestFit="1" customWidth="1"/>
    <col min="8" max="8" width="14.125" bestFit="1" customWidth="1"/>
    <col min="9" max="9" width="11.5" bestFit="1" customWidth="1"/>
    <col min="10" max="10" width="12.125" bestFit="1" customWidth="1"/>
    <col min="11" max="11" width="16" bestFit="1" customWidth="1"/>
    <col min="12" max="12" width="9.125" bestFit="1" customWidth="1"/>
  </cols>
  <sheetData>
    <row r="1" spans="2:12" ht="14.25" thickBot="1"/>
    <row r="2" spans="2:12">
      <c r="B2" s="85" t="s">
        <v>777</v>
      </c>
      <c r="C2" s="86" t="s">
        <v>694</v>
      </c>
      <c r="D2" s="86" t="s">
        <v>143</v>
      </c>
      <c r="E2" s="86" t="s">
        <v>695</v>
      </c>
      <c r="F2" s="315" t="s">
        <v>2178</v>
      </c>
      <c r="G2" s="315" t="s">
        <v>2170</v>
      </c>
      <c r="H2" s="315" t="s">
        <v>696</v>
      </c>
      <c r="I2" s="315" t="s">
        <v>150</v>
      </c>
      <c r="J2" s="360" t="s">
        <v>2094</v>
      </c>
      <c r="K2" s="86" t="s">
        <v>1514</v>
      </c>
      <c r="L2" s="361" t="s">
        <v>1858</v>
      </c>
    </row>
    <row r="3" spans="2:12">
      <c r="B3" s="317">
        <v>40438</v>
      </c>
      <c r="C3" s="11"/>
      <c r="D3" s="11"/>
      <c r="E3" s="13"/>
      <c r="F3" s="13"/>
      <c r="G3" s="13"/>
      <c r="H3" s="11"/>
      <c r="I3" s="11"/>
      <c r="J3" s="11" t="str">
        <f>IF(ISNA(VLOOKUP(H3,限定アイテム!C:E,3,FALSE)),"",VLOOKUP(H3,限定アイテム!C:E,3,FALSE))</f>
        <v/>
      </c>
      <c r="K3" s="11"/>
      <c r="L3" s="362"/>
    </row>
    <row r="4" spans="2:12">
      <c r="B4" s="90"/>
      <c r="C4" s="14"/>
      <c r="D4" s="14"/>
      <c r="E4" s="14"/>
      <c r="F4" s="132">
        <f>E5-E3</f>
        <v>0</v>
      </c>
      <c r="G4" s="132"/>
      <c r="H4" s="14"/>
      <c r="I4" s="14"/>
      <c r="J4" s="14" t="str">
        <f>IF(ISNA(VLOOKUP(H4,限定アイテム!C:E,3,FALSE)),"",VLOOKUP(H4,限定アイテム!C:E,3,FALSE))</f>
        <v/>
      </c>
      <c r="K4" s="14"/>
      <c r="L4" s="363"/>
    </row>
    <row r="5" spans="2:12">
      <c r="B5" s="90"/>
      <c r="C5" s="18"/>
      <c r="D5" s="17"/>
      <c r="E5" s="79"/>
      <c r="F5" s="79"/>
      <c r="G5" s="79">
        <f>E6-E5</f>
        <v>0</v>
      </c>
      <c r="H5" s="17"/>
      <c r="I5" s="17"/>
      <c r="J5" s="17" t="str">
        <f>IF(ISNA(VLOOKUP(H5,限定アイテム!C:E,3,FALSE)),"",VLOOKUP(H5,限定アイテム!C:E,3,FALSE))</f>
        <v/>
      </c>
      <c r="K5" s="17"/>
      <c r="L5" s="364"/>
    </row>
    <row r="6" spans="2:12">
      <c r="B6" s="90"/>
      <c r="C6" s="11">
        <f>C5</f>
        <v>0</v>
      </c>
      <c r="D6" s="11"/>
      <c r="E6" s="13"/>
      <c r="F6" s="13"/>
      <c r="G6" s="13"/>
      <c r="H6" s="11"/>
      <c r="I6" s="11"/>
      <c r="J6" s="129" t="str">
        <f>IF(ISNA(VLOOKUP(H6,限定アイテム!C:E,3,FALSE)),"",VLOOKUP(H6,限定アイテム!C:E,3,FALSE))</f>
        <v/>
      </c>
      <c r="K6" s="129"/>
      <c r="L6" s="365"/>
    </row>
    <row r="7" spans="2:12">
      <c r="B7" s="90"/>
      <c r="C7" s="14"/>
      <c r="D7" s="14"/>
      <c r="E7" s="14"/>
      <c r="F7" s="132">
        <f t="shared" ref="F7" si="0">E8-E6</f>
        <v>0</v>
      </c>
      <c r="G7" s="132"/>
      <c r="H7" s="14"/>
      <c r="I7" s="14"/>
      <c r="J7" s="14" t="str">
        <f>IF(ISNA(VLOOKUP(H7,限定アイテム!C:E,3,FALSE)),"",VLOOKUP(H7,限定アイテム!C:E,3,FALSE))</f>
        <v/>
      </c>
      <c r="K7" s="14" t="s">
        <v>2460</v>
      </c>
      <c r="L7" s="363"/>
    </row>
    <row r="8" spans="2:12">
      <c r="B8" s="90"/>
      <c r="C8" s="17"/>
      <c r="D8" s="17"/>
      <c r="E8" s="79"/>
      <c r="F8" s="79"/>
      <c r="G8" s="79">
        <f t="shared" ref="G8" si="1">E9-E8</f>
        <v>0</v>
      </c>
      <c r="H8" s="17"/>
      <c r="I8" s="17"/>
      <c r="J8" s="17" t="str">
        <f>IF(ISNA(VLOOKUP(H8,限定アイテム!C:E,3,FALSE)),"",VLOOKUP(H8,限定アイテム!C:E,3,FALSE))</f>
        <v/>
      </c>
      <c r="K8" s="17"/>
      <c r="L8" s="364"/>
    </row>
    <row r="9" spans="2:12">
      <c r="B9" s="90"/>
      <c r="C9" s="11">
        <f>C8</f>
        <v>0</v>
      </c>
      <c r="D9" s="11"/>
      <c r="E9" s="13"/>
      <c r="F9" s="13"/>
      <c r="G9" s="13"/>
      <c r="H9" s="11"/>
      <c r="I9" s="11"/>
      <c r="J9" s="129" t="str">
        <f>IF(ISNA(VLOOKUP(H9,限定アイテム!C:E,3,FALSE)),"",VLOOKUP(H9,限定アイテム!C:E,3,FALSE))</f>
        <v/>
      </c>
      <c r="K9" s="129"/>
      <c r="L9" s="365"/>
    </row>
    <row r="10" spans="2:12">
      <c r="B10" s="90"/>
      <c r="C10" s="126"/>
      <c r="D10" s="14"/>
      <c r="E10" s="14"/>
      <c r="F10" s="132">
        <f t="shared" ref="F10" si="2">E11-E9</f>
        <v>0</v>
      </c>
      <c r="G10" s="132"/>
      <c r="H10" s="14"/>
      <c r="I10" s="14"/>
      <c r="J10" s="126" t="str">
        <f>IF(ISNA(VLOOKUP(H10,限定アイテム!C:E,3,FALSE)),"",VLOOKUP(H10,限定アイテム!C:E,3,FALSE))</f>
        <v/>
      </c>
      <c r="K10" s="309"/>
      <c r="L10" s="366"/>
    </row>
    <row r="11" spans="2:12">
      <c r="B11" s="90"/>
      <c r="C11" s="17"/>
      <c r="D11" s="17"/>
      <c r="E11" s="79"/>
      <c r="F11" s="79"/>
      <c r="G11" s="79">
        <f t="shared" ref="G11" si="3">E12-E11</f>
        <v>0</v>
      </c>
      <c r="H11" s="17"/>
      <c r="I11" s="17"/>
      <c r="J11" s="17" t="str">
        <f>IF(ISNA(VLOOKUP(H11,限定アイテム!C:E,3,FALSE)),"",VLOOKUP(H11,限定アイテム!C:E,3,FALSE))</f>
        <v/>
      </c>
      <c r="K11" s="310"/>
      <c r="L11" s="367"/>
    </row>
    <row r="12" spans="2:12">
      <c r="B12" s="90"/>
      <c r="C12" s="11">
        <f>C11</f>
        <v>0</v>
      </c>
      <c r="D12" s="11"/>
      <c r="E12" s="13"/>
      <c r="F12" s="13"/>
      <c r="G12" s="13"/>
      <c r="H12" s="11"/>
      <c r="I12" s="11"/>
      <c r="J12" s="129" t="str">
        <f>IF(ISNA(VLOOKUP(H12,限定アイテム!C:E,3,FALSE)),"",VLOOKUP(H12,限定アイテム!C:E,3,FALSE))</f>
        <v/>
      </c>
      <c r="K12" s="129"/>
      <c r="L12" s="365"/>
    </row>
    <row r="13" spans="2:12">
      <c r="B13" s="90"/>
      <c r="C13" s="126"/>
      <c r="D13" s="14"/>
      <c r="E13" s="14"/>
      <c r="F13" s="132">
        <f t="shared" ref="F13" si="4">E14-E12</f>
        <v>0</v>
      </c>
      <c r="G13" s="132"/>
      <c r="H13" s="14"/>
      <c r="I13" s="14"/>
      <c r="J13" s="126" t="str">
        <f>IF(ISNA(VLOOKUP(H13,限定アイテム!C:E,3,FALSE)),"",VLOOKUP(H13,限定アイテム!C:E,3,FALSE))</f>
        <v/>
      </c>
      <c r="K13" s="309"/>
      <c r="L13" s="366"/>
    </row>
    <row r="14" spans="2:12">
      <c r="B14" s="90"/>
      <c r="C14" s="17"/>
      <c r="D14" s="17"/>
      <c r="E14" s="79"/>
      <c r="F14" s="79"/>
      <c r="G14" s="79">
        <f t="shared" ref="G14" si="5">E15-E14</f>
        <v>0</v>
      </c>
      <c r="H14" s="17"/>
      <c r="I14" s="17"/>
      <c r="J14" s="17" t="str">
        <f>IF(ISNA(VLOOKUP(H14,限定アイテム!C:E,3,FALSE)),"",VLOOKUP(H14,限定アイテム!C:E,3,FALSE))</f>
        <v/>
      </c>
      <c r="K14" s="310"/>
      <c r="L14" s="367"/>
    </row>
    <row r="15" spans="2:12">
      <c r="B15" s="90"/>
      <c r="C15" s="11">
        <f>C14</f>
        <v>0</v>
      </c>
      <c r="D15" s="11"/>
      <c r="E15" s="13"/>
      <c r="F15" s="13"/>
      <c r="G15" s="13"/>
      <c r="H15" s="11"/>
      <c r="I15" s="11"/>
      <c r="J15" s="129" t="str">
        <f>IF(ISNA(VLOOKUP(H15,限定アイテム!C:E,3,FALSE)),"",VLOOKUP(H15,限定アイテム!C:E,3,FALSE))</f>
        <v/>
      </c>
      <c r="K15" s="311"/>
      <c r="L15" s="368"/>
    </row>
    <row r="16" spans="2:12">
      <c r="B16" s="90"/>
      <c r="C16" s="14"/>
      <c r="D16" s="14"/>
      <c r="E16" s="14"/>
      <c r="F16" s="132">
        <f t="shared" ref="F16" si="6">E17-E15</f>
        <v>0</v>
      </c>
      <c r="G16" s="132"/>
      <c r="H16" s="14"/>
      <c r="I16" s="14"/>
      <c r="J16" s="14" t="str">
        <f>IF(ISNA(VLOOKUP(H16,限定アイテム!C:E,3,FALSE)),"",VLOOKUP(H16,限定アイテム!C:E,3,FALSE))</f>
        <v/>
      </c>
      <c r="K16" s="265"/>
      <c r="L16" s="369"/>
    </row>
    <row r="17" spans="2:12">
      <c r="B17" s="90"/>
      <c r="C17" s="17"/>
      <c r="D17" s="17"/>
      <c r="E17" s="79"/>
      <c r="F17" s="79"/>
      <c r="G17" s="79">
        <f t="shared" ref="G17" si="7">E18-E17</f>
        <v>0</v>
      </c>
      <c r="H17" s="17"/>
      <c r="I17" s="17"/>
      <c r="J17" s="17" t="str">
        <f>IF(ISNA(VLOOKUP(H17,限定アイテム!C:E,3,FALSE)),"",VLOOKUP(H17,限定アイテム!C:E,3,FALSE))</f>
        <v/>
      </c>
      <c r="K17" s="312" t="s">
        <v>2463</v>
      </c>
      <c r="L17" s="367"/>
    </row>
    <row r="18" spans="2:12">
      <c r="B18" s="90"/>
      <c r="C18" s="11">
        <f>C17</f>
        <v>0</v>
      </c>
      <c r="D18" s="11"/>
      <c r="E18" s="13"/>
      <c r="F18" s="13"/>
      <c r="G18" s="13"/>
      <c r="H18" s="11"/>
      <c r="I18" s="11"/>
      <c r="J18" s="129" t="str">
        <f>IF(ISNA(VLOOKUP(H18,限定アイテム!C:E,3,FALSE)),"",VLOOKUP(H18,限定アイテム!C:E,3,FALSE))</f>
        <v/>
      </c>
      <c r="K18" s="311"/>
      <c r="L18" s="368"/>
    </row>
    <row r="19" spans="2:12">
      <c r="B19" s="90"/>
      <c r="C19" s="14"/>
      <c r="D19" s="14"/>
      <c r="E19" s="14"/>
      <c r="F19" s="132">
        <f t="shared" ref="F19" si="8">E20-E18</f>
        <v>0</v>
      </c>
      <c r="G19" s="132"/>
      <c r="H19" s="14"/>
      <c r="I19" s="14"/>
      <c r="J19" s="14" t="str">
        <f>IF(ISNA(VLOOKUP(H19,限定アイテム!C:E,3,FALSE)),"",VLOOKUP(H19,限定アイテム!C:E,3,FALSE))</f>
        <v/>
      </c>
      <c r="K19" s="265"/>
      <c r="L19" s="369"/>
    </row>
    <row r="20" spans="2:12">
      <c r="B20" s="90"/>
      <c r="C20" s="17"/>
      <c r="D20" s="17"/>
      <c r="E20" s="79"/>
      <c r="F20" s="79"/>
      <c r="G20" s="79">
        <f t="shared" ref="G20" si="9">E21-E20</f>
        <v>0</v>
      </c>
      <c r="H20" s="17"/>
      <c r="I20" s="17"/>
      <c r="J20" s="17" t="str">
        <f>IF(ISNA(VLOOKUP(H20,限定アイテム!C:E,3,FALSE)),"",VLOOKUP(H20,限定アイテム!C:E,3,FALSE))</f>
        <v/>
      </c>
      <c r="K20" s="310"/>
      <c r="L20" s="367"/>
    </row>
    <row r="21" spans="2:12">
      <c r="B21" s="90"/>
      <c r="C21" s="11">
        <f>C20</f>
        <v>0</v>
      </c>
      <c r="D21" s="11"/>
      <c r="E21" s="13"/>
      <c r="F21" s="13"/>
      <c r="G21" s="13"/>
      <c r="H21" s="11"/>
      <c r="I21" s="11"/>
      <c r="J21" s="129" t="str">
        <f>IF(ISNA(VLOOKUP(H21,限定アイテム!C:E,3,FALSE)),"",VLOOKUP(H21,限定アイテム!C:E,3,FALSE))</f>
        <v/>
      </c>
      <c r="K21" s="129"/>
      <c r="L21" s="365"/>
    </row>
    <row r="22" spans="2:12">
      <c r="B22" s="90"/>
      <c r="C22" s="126"/>
      <c r="D22" s="14"/>
      <c r="E22" s="14"/>
      <c r="F22" s="132">
        <f t="shared" ref="F22" si="10">E23-E21</f>
        <v>0</v>
      </c>
      <c r="G22" s="132"/>
      <c r="H22" s="14"/>
      <c r="I22" s="14"/>
      <c r="J22" s="126" t="str">
        <f>IF(ISNA(VLOOKUP(H22,限定アイテム!C:E,3,FALSE)),"",VLOOKUP(H22,限定アイテム!C:E,3,FALSE))</f>
        <v/>
      </c>
      <c r="K22" s="309"/>
      <c r="L22" s="366"/>
    </row>
    <row r="23" spans="2:12" ht="14.25" thickBot="1">
      <c r="B23" s="90"/>
      <c r="C23" s="17"/>
      <c r="D23" s="17"/>
      <c r="E23" s="79"/>
      <c r="F23" s="79"/>
      <c r="G23" s="79"/>
      <c r="H23" s="17"/>
      <c r="I23" s="17"/>
      <c r="J23" s="17" t="str">
        <f>IF(ISNA(VLOOKUP(H23,限定アイテム!C:E,3,FALSE)),"",VLOOKUP(H23,限定アイテム!C:E,3,FALSE))</f>
        <v/>
      </c>
      <c r="K23" s="310"/>
      <c r="L23" s="367"/>
    </row>
    <row r="24" spans="2:12">
      <c r="B24" s="85" t="s">
        <v>777</v>
      </c>
      <c r="C24" s="86" t="s">
        <v>694</v>
      </c>
      <c r="D24" s="86" t="s">
        <v>143</v>
      </c>
      <c r="E24" s="86" t="s">
        <v>695</v>
      </c>
      <c r="F24" s="315" t="s">
        <v>2178</v>
      </c>
      <c r="G24" s="315" t="s">
        <v>2170</v>
      </c>
      <c r="H24" s="315" t="s">
        <v>696</v>
      </c>
      <c r="I24" s="315" t="s">
        <v>150</v>
      </c>
      <c r="J24" s="316" t="s">
        <v>2094</v>
      </c>
      <c r="K24" s="86" t="s">
        <v>1514</v>
      </c>
      <c r="L24" s="361" t="s">
        <v>1858</v>
      </c>
    </row>
    <row r="25" spans="2:12">
      <c r="B25" s="317">
        <v>40438</v>
      </c>
      <c r="C25" s="11">
        <f>C23</f>
        <v>0</v>
      </c>
      <c r="D25" s="11"/>
      <c r="E25" s="13"/>
      <c r="F25" s="13"/>
      <c r="G25" s="13"/>
      <c r="H25" s="11"/>
      <c r="I25" s="11"/>
      <c r="J25" s="129" t="str">
        <f>IF(ISNA(VLOOKUP(H25,限定アイテム!C:E,3,FALSE)),"",VLOOKUP(H25,限定アイテム!C:E,3,FALSE))</f>
        <v/>
      </c>
      <c r="K25" s="129"/>
      <c r="L25" s="365"/>
    </row>
    <row r="26" spans="2:12">
      <c r="B26" s="90"/>
      <c r="C26" s="126"/>
      <c r="D26" s="14"/>
      <c r="E26" s="14"/>
      <c r="F26" s="132">
        <f t="shared" ref="F26" si="11">E27-E25</f>
        <v>0</v>
      </c>
      <c r="G26" s="132"/>
      <c r="H26" s="14"/>
      <c r="I26" s="14"/>
      <c r="J26" s="126" t="str">
        <f>IF(ISNA(VLOOKUP(H26,限定アイテム!C:E,3,FALSE)),"",VLOOKUP(H26,限定アイテム!C:E,3,FALSE))</f>
        <v/>
      </c>
      <c r="K26" s="126"/>
      <c r="L26" s="365"/>
    </row>
    <row r="27" spans="2:12">
      <c r="B27" s="90"/>
      <c r="C27" s="17"/>
      <c r="D27" s="17"/>
      <c r="E27" s="79"/>
      <c r="F27" s="79"/>
      <c r="G27" s="79">
        <f t="shared" ref="G27" si="12">E28-E27</f>
        <v>0</v>
      </c>
      <c r="H27" s="17"/>
      <c r="I27" s="17"/>
      <c r="J27" s="17" t="str">
        <f>IF(ISNA(VLOOKUP(H27,限定アイテム!C:E,3,FALSE)),"",VLOOKUP(H27,限定アイテム!C:E,3,FALSE))</f>
        <v/>
      </c>
      <c r="K27" s="17"/>
      <c r="L27" s="364"/>
    </row>
    <row r="28" spans="2:12">
      <c r="B28" s="90"/>
      <c r="C28" s="11">
        <f>C27</f>
        <v>0</v>
      </c>
      <c r="D28" s="11"/>
      <c r="E28" s="13"/>
      <c r="F28" s="13"/>
      <c r="G28" s="13"/>
      <c r="H28" s="11"/>
      <c r="I28" s="11"/>
      <c r="J28" s="129" t="str">
        <f>IF(ISNA(VLOOKUP(H28,限定アイテム!C:E,3,FALSE)),"",VLOOKUP(H28,限定アイテム!C:E,3,FALSE))</f>
        <v/>
      </c>
      <c r="K28" s="129"/>
      <c r="L28" s="365"/>
    </row>
    <row r="29" spans="2:12">
      <c r="B29" s="90"/>
      <c r="C29" s="14"/>
      <c r="D29" s="14"/>
      <c r="E29" s="14"/>
      <c r="F29" s="132">
        <f t="shared" ref="F29" si="13">E30-E28</f>
        <v>0</v>
      </c>
      <c r="G29" s="132"/>
      <c r="H29" s="14"/>
      <c r="I29" s="14"/>
      <c r="J29" s="14" t="str">
        <f>IF(ISNA(VLOOKUP(H29,限定アイテム!C:E,3,FALSE)),"",VLOOKUP(H29,限定アイテム!C:E,3,FALSE))</f>
        <v/>
      </c>
      <c r="K29" s="14"/>
      <c r="L29" s="363"/>
    </row>
    <row r="30" spans="2:12">
      <c r="B30" s="90"/>
      <c r="C30" s="17"/>
      <c r="D30" s="17"/>
      <c r="E30" s="79"/>
      <c r="F30" s="79"/>
      <c r="G30" s="79">
        <f t="shared" ref="G30" si="14">E31-E30</f>
        <v>0</v>
      </c>
      <c r="H30" s="17"/>
      <c r="I30" s="17"/>
      <c r="J30" s="17" t="str">
        <f>IF(ISNA(VLOOKUP(H30,限定アイテム!C:E,3,FALSE)),"",VLOOKUP(H30,限定アイテム!C:E,3,FALSE))</f>
        <v/>
      </c>
      <c r="K30" s="17"/>
      <c r="L30" s="364"/>
    </row>
    <row r="31" spans="2:12">
      <c r="B31" s="90"/>
      <c r="C31" s="11">
        <f>C30</f>
        <v>0</v>
      </c>
      <c r="D31" s="11"/>
      <c r="E31" s="13"/>
      <c r="F31" s="13"/>
      <c r="G31" s="13"/>
      <c r="H31" s="11"/>
      <c r="I31" s="11"/>
      <c r="J31" s="129" t="str">
        <f>IF(ISNA(VLOOKUP(H31,限定アイテム!C:E,3,FALSE)),"",VLOOKUP(H31,限定アイテム!C:E,3,FALSE))</f>
        <v/>
      </c>
      <c r="K31" s="129"/>
      <c r="L31" s="365"/>
    </row>
    <row r="32" spans="2:12">
      <c r="B32" s="90"/>
      <c r="C32" s="126"/>
      <c r="D32" s="14"/>
      <c r="E32" s="14"/>
      <c r="F32" s="132">
        <f t="shared" ref="F32" si="15">E33-E31</f>
        <v>0</v>
      </c>
      <c r="G32" s="132"/>
      <c r="H32" s="14"/>
      <c r="I32" s="14"/>
      <c r="J32" s="126" t="str">
        <f>IF(ISNA(VLOOKUP(H32,限定アイテム!C:E,3,FALSE)),"",VLOOKUP(H32,限定アイテム!C:E,3,FALSE))</f>
        <v/>
      </c>
      <c r="K32" s="126"/>
      <c r="L32" s="370"/>
    </row>
    <row r="33" spans="2:12">
      <c r="B33" s="90"/>
      <c r="C33" s="17"/>
      <c r="D33" s="17"/>
      <c r="E33" s="79"/>
      <c r="F33" s="79"/>
      <c r="G33" s="79">
        <f t="shared" ref="G33" si="16">E34-E33</f>
        <v>0</v>
      </c>
      <c r="H33" s="17"/>
      <c r="I33" s="17"/>
      <c r="J33" s="17" t="str">
        <f>IF(ISNA(VLOOKUP(H33,限定アイテム!C:E,3,FALSE)),"",VLOOKUP(H33,限定アイテム!C:E,3,FALSE))</f>
        <v/>
      </c>
      <c r="K33" s="17"/>
      <c r="L33" s="364"/>
    </row>
    <row r="34" spans="2:12">
      <c r="B34" s="90"/>
      <c r="C34" s="11">
        <f>C33</f>
        <v>0</v>
      </c>
      <c r="D34" s="11"/>
      <c r="E34" s="13"/>
      <c r="F34" s="13"/>
      <c r="G34" s="13"/>
      <c r="H34" s="11"/>
      <c r="I34" s="11"/>
      <c r="J34" s="129" t="str">
        <f>IF(ISNA(VLOOKUP(H34,限定アイテム!C:E,3,FALSE)),"",VLOOKUP(H34,限定アイテム!C:E,3,FALSE))</f>
        <v/>
      </c>
      <c r="K34" s="129"/>
      <c r="L34" s="365"/>
    </row>
    <row r="35" spans="2:12">
      <c r="B35" s="90"/>
      <c r="C35" s="14"/>
      <c r="D35" s="14"/>
      <c r="E35" s="14"/>
      <c r="F35" s="132">
        <f t="shared" ref="F35" si="17">E36-E34</f>
        <v>0</v>
      </c>
      <c r="G35" s="132"/>
      <c r="H35" s="14"/>
      <c r="I35" s="14"/>
      <c r="J35" s="14" t="str">
        <f>IF(ISNA(VLOOKUP(H35,限定アイテム!C:E,3,FALSE)),"",VLOOKUP(H35,限定アイテム!C:E,3,FALSE))</f>
        <v/>
      </c>
      <c r="K35" s="309"/>
      <c r="L35" s="363"/>
    </row>
    <row r="36" spans="2:12">
      <c r="B36" s="90"/>
      <c r="C36" s="17"/>
      <c r="D36" s="17"/>
      <c r="E36" s="79"/>
      <c r="F36" s="79"/>
      <c r="G36" s="79">
        <f t="shared" ref="G36" si="18">E37-E36</f>
        <v>0</v>
      </c>
      <c r="H36" s="17"/>
      <c r="I36" s="17"/>
      <c r="J36" s="17" t="str">
        <f>IF(ISNA(VLOOKUP(H36,限定アイテム!C:E,3,FALSE)),"",VLOOKUP(H36,限定アイテム!C:E,3,FALSE))</f>
        <v/>
      </c>
      <c r="K36" s="251"/>
      <c r="L36" s="364"/>
    </row>
    <row r="37" spans="2:12">
      <c r="B37" s="90"/>
      <c r="C37" s="11">
        <f>C36</f>
        <v>0</v>
      </c>
      <c r="D37" s="11"/>
      <c r="E37" s="13"/>
      <c r="F37" s="13"/>
      <c r="G37" s="13"/>
      <c r="H37" s="11"/>
      <c r="I37" s="11"/>
      <c r="J37" s="129" t="str">
        <f>IF(ISNA(VLOOKUP(H37,限定アイテム!C:E,3,FALSE)),"",VLOOKUP(H37,限定アイテム!C:E,3,FALSE))</f>
        <v/>
      </c>
      <c r="K37" s="129"/>
      <c r="L37" s="365"/>
    </row>
    <row r="38" spans="2:12">
      <c r="B38" s="90"/>
      <c r="C38" s="126"/>
      <c r="D38" s="14"/>
      <c r="E38" s="14"/>
      <c r="F38" s="132">
        <f t="shared" ref="F38" si="19">E39-E37</f>
        <v>0</v>
      </c>
      <c r="G38" s="132"/>
      <c r="H38" s="14"/>
      <c r="I38" s="14"/>
      <c r="J38" s="126" t="str">
        <f>IF(ISNA(VLOOKUP(H38,限定アイテム!C:E,3,FALSE)),"",VLOOKUP(H38,限定アイテム!C:E,3,FALSE))</f>
        <v/>
      </c>
      <c r="K38" s="126"/>
      <c r="L38" s="370"/>
    </row>
    <row r="39" spans="2:12">
      <c r="B39" s="90"/>
      <c r="C39" s="17"/>
      <c r="D39" s="17"/>
      <c r="E39" s="79"/>
      <c r="F39" s="79"/>
      <c r="G39" s="79">
        <f t="shared" ref="G39" si="20">E40-E39</f>
        <v>0</v>
      </c>
      <c r="H39" s="17"/>
      <c r="I39" s="17"/>
      <c r="J39" s="17" t="str">
        <f>IF(ISNA(VLOOKUP(H39,限定アイテム!C:E,3,FALSE)),"",VLOOKUP(H39,限定アイテム!C:E,3,FALSE))</f>
        <v/>
      </c>
      <c r="K39" s="17"/>
      <c r="L39" s="364"/>
    </row>
    <row r="40" spans="2:12">
      <c r="B40" s="90"/>
      <c r="C40" s="11">
        <f>C39</f>
        <v>0</v>
      </c>
      <c r="D40" s="11"/>
      <c r="E40" s="13"/>
      <c r="F40" s="13"/>
      <c r="G40" s="13"/>
      <c r="H40" s="11"/>
      <c r="I40" s="11"/>
      <c r="J40" s="129" t="str">
        <f>IF(ISNA(VLOOKUP(H40,限定アイテム!C:E,3,FALSE)),"",VLOOKUP(H40,限定アイテム!C:E,3,FALSE))</f>
        <v/>
      </c>
      <c r="K40" s="129"/>
      <c r="L40" s="365"/>
    </row>
    <row r="41" spans="2:12">
      <c r="B41" s="90"/>
      <c r="C41" s="14"/>
      <c r="D41" s="14"/>
      <c r="E41" s="14"/>
      <c r="F41" s="132">
        <f t="shared" ref="F41" si="21">E42-E40</f>
        <v>0</v>
      </c>
      <c r="G41" s="132"/>
      <c r="H41" s="14"/>
      <c r="I41" s="14"/>
      <c r="J41" s="14" t="str">
        <f>IF(ISNA(VLOOKUP(H41,限定アイテム!C:E,3,FALSE)),"",VLOOKUP(H41,限定アイテム!C:E,3,FALSE))</f>
        <v/>
      </c>
      <c r="K41" s="14"/>
      <c r="L41" s="363"/>
    </row>
    <row r="42" spans="2:12">
      <c r="B42" s="90"/>
      <c r="C42" s="17"/>
      <c r="D42" s="17"/>
      <c r="E42" s="79"/>
      <c r="F42" s="79"/>
      <c r="G42" s="79">
        <f t="shared" ref="G42" si="22">E43-E42</f>
        <v>0</v>
      </c>
      <c r="H42" s="17"/>
      <c r="I42" s="17"/>
      <c r="J42" s="17" t="str">
        <f>IF(ISNA(VLOOKUP(H42,限定アイテム!C:E,3,FALSE)),"",VLOOKUP(H42,限定アイテム!C:E,3,FALSE))</f>
        <v/>
      </c>
      <c r="K42" s="251"/>
      <c r="L42" s="364"/>
    </row>
    <row r="43" spans="2:12">
      <c r="B43" s="90"/>
      <c r="C43" s="11">
        <f>C42</f>
        <v>0</v>
      </c>
      <c r="D43" s="11"/>
      <c r="E43" s="13"/>
      <c r="F43" s="13"/>
      <c r="G43" s="13"/>
      <c r="H43" s="11"/>
      <c r="I43" s="11"/>
      <c r="J43" s="129" t="str">
        <f>IF(ISNA(VLOOKUP(H43,限定アイテム!C:E,3,FALSE)),"",VLOOKUP(H43,限定アイテム!C:E,3,FALSE))</f>
        <v/>
      </c>
      <c r="K43" s="129"/>
      <c r="L43" s="365"/>
    </row>
    <row r="44" spans="2:12">
      <c r="B44" s="90"/>
      <c r="C44" s="126"/>
      <c r="D44" s="14"/>
      <c r="E44" s="14"/>
      <c r="F44" s="132">
        <f t="shared" ref="F44" si="23">E45-E43</f>
        <v>0</v>
      </c>
      <c r="G44" s="132"/>
      <c r="H44" s="14"/>
      <c r="I44" s="14"/>
      <c r="J44" s="126" t="str">
        <f>IF(ISNA(VLOOKUP(H44,限定アイテム!C:E,3,FALSE)),"",VLOOKUP(H44,限定アイテム!C:E,3,FALSE))</f>
        <v/>
      </c>
      <c r="K44" s="126"/>
      <c r="L44" s="370"/>
    </row>
    <row r="45" spans="2:12">
      <c r="B45" s="90"/>
      <c r="C45" s="17"/>
      <c r="D45" s="17"/>
      <c r="E45" s="79"/>
      <c r="F45" s="79"/>
      <c r="G45" s="79">
        <f t="shared" ref="G45" si="24">E46-E45</f>
        <v>0</v>
      </c>
      <c r="H45" s="17"/>
      <c r="I45" s="17"/>
      <c r="J45" s="17" t="str">
        <f>IF(ISNA(VLOOKUP(H45,限定アイテム!C:E,3,FALSE)),"",VLOOKUP(H45,限定アイテム!C:E,3,FALSE))</f>
        <v/>
      </c>
      <c r="K45" s="17"/>
      <c r="L45" s="364"/>
    </row>
    <row r="46" spans="2:12">
      <c r="B46" s="90"/>
      <c r="C46" s="11">
        <f>C45</f>
        <v>0</v>
      </c>
      <c r="D46" s="11"/>
      <c r="E46" s="13"/>
      <c r="F46" s="13"/>
      <c r="G46" s="13"/>
      <c r="H46" s="11"/>
      <c r="I46" s="11"/>
      <c r="J46" s="129" t="str">
        <f>IF(ISNA(VLOOKUP(H46,限定アイテム!C:E,3,FALSE)),"",VLOOKUP(H46,限定アイテム!C:E,3,FALSE))</f>
        <v/>
      </c>
      <c r="K46" s="129"/>
      <c r="L46" s="365"/>
    </row>
    <row r="47" spans="2:12">
      <c r="B47" s="90"/>
      <c r="C47" s="14"/>
      <c r="D47" s="14"/>
      <c r="E47" s="14"/>
      <c r="F47" s="132">
        <f t="shared" ref="F47" si="25">E48-E46</f>
        <v>0</v>
      </c>
      <c r="G47" s="132"/>
      <c r="H47" s="14"/>
      <c r="I47" s="14"/>
      <c r="J47" s="14" t="str">
        <f>IF(ISNA(VLOOKUP(H47,限定アイテム!C:E,3,FALSE)),"",VLOOKUP(H47,限定アイテム!C:E,3,FALSE))</f>
        <v/>
      </c>
      <c r="K47" s="14"/>
      <c r="L47" s="363"/>
    </row>
    <row r="48" spans="2:12">
      <c r="B48" s="90"/>
      <c r="C48" s="17"/>
      <c r="D48" s="17"/>
      <c r="E48" s="79"/>
      <c r="F48" s="79"/>
      <c r="G48" s="79">
        <f t="shared" ref="G48" si="26">E49-E48</f>
        <v>0</v>
      </c>
      <c r="H48" s="17"/>
      <c r="I48" s="17"/>
      <c r="J48" s="17" t="str">
        <f>IF(ISNA(VLOOKUP(H48,限定アイテム!C:E,3,FALSE)),"",VLOOKUP(H48,限定アイテム!C:E,3,FALSE))</f>
        <v/>
      </c>
      <c r="K48" s="251"/>
      <c r="L48" s="364"/>
    </row>
    <row r="49" spans="2:12">
      <c r="B49" s="90"/>
      <c r="C49" s="11">
        <f>C48</f>
        <v>0</v>
      </c>
      <c r="D49" s="11"/>
      <c r="E49" s="13"/>
      <c r="F49" s="13"/>
      <c r="G49" s="13"/>
      <c r="H49" s="11"/>
      <c r="I49" s="11"/>
      <c r="J49" s="129" t="str">
        <f>IF(ISNA(VLOOKUP(H49,限定アイテム!C:E,3,FALSE)),"",VLOOKUP(H49,限定アイテム!C:E,3,FALSE))</f>
        <v/>
      </c>
      <c r="K49" s="129"/>
      <c r="L49" s="365"/>
    </row>
    <row r="50" spans="2:12">
      <c r="B50" s="90"/>
      <c r="C50" s="14"/>
      <c r="D50" s="14"/>
      <c r="E50" s="14"/>
      <c r="F50" s="132">
        <f t="shared" ref="F50" si="27">E51-E49</f>
        <v>0</v>
      </c>
      <c r="G50" s="132"/>
      <c r="H50" s="14"/>
      <c r="I50" s="14"/>
      <c r="J50" s="14" t="str">
        <f>IF(ISNA(VLOOKUP(H50,限定アイテム!C:E,3,FALSE)),"",VLOOKUP(H50,限定アイテム!C:E,3,FALSE))</f>
        <v/>
      </c>
      <c r="K50" s="14"/>
      <c r="L50" s="363"/>
    </row>
    <row r="51" spans="2:12" ht="14.25" thickBot="1">
      <c r="B51" s="93"/>
      <c r="C51" s="94"/>
      <c r="D51" s="17"/>
      <c r="E51" s="79"/>
      <c r="F51" s="79"/>
      <c r="G51" s="79"/>
      <c r="H51" s="17"/>
      <c r="I51" s="17"/>
      <c r="J51" s="94" t="str">
        <f>IF(ISNA(VLOOKUP(H51,限定アイテム!C:E,3,FALSE)),"",VLOOKUP(H51,限定アイテム!C:E,3,FALSE))</f>
        <v/>
      </c>
      <c r="K51" s="94"/>
      <c r="L51" s="371"/>
    </row>
    <row r="52" spans="2:12">
      <c r="B52" s="85" t="s">
        <v>777</v>
      </c>
      <c r="C52" s="86" t="s">
        <v>694</v>
      </c>
      <c r="D52" s="86" t="s">
        <v>143</v>
      </c>
      <c r="E52" s="86" t="s">
        <v>695</v>
      </c>
      <c r="F52" s="315" t="s">
        <v>2178</v>
      </c>
      <c r="G52" s="315" t="s">
        <v>2170</v>
      </c>
      <c r="H52" s="315" t="s">
        <v>696</v>
      </c>
      <c r="I52" s="315" t="s">
        <v>150</v>
      </c>
      <c r="J52" s="316" t="s">
        <v>2094</v>
      </c>
      <c r="K52" s="86" t="s">
        <v>1514</v>
      </c>
      <c r="L52" s="361" t="s">
        <v>1858</v>
      </c>
    </row>
    <row r="53" spans="2:12">
      <c r="B53" s="317">
        <v>40438</v>
      </c>
      <c r="C53" s="11">
        <f>C51</f>
        <v>0</v>
      </c>
      <c r="D53" s="11"/>
      <c r="E53" s="13"/>
      <c r="F53" s="13"/>
      <c r="G53" s="13"/>
      <c r="H53" s="11"/>
      <c r="I53" s="11"/>
      <c r="J53" s="129" t="str">
        <f>IF(ISNA(VLOOKUP(H53,限定アイテム!C:E,3,FALSE)),"",VLOOKUP(H53,限定アイテム!C:E,3,FALSE))</f>
        <v/>
      </c>
      <c r="K53" s="129"/>
      <c r="L53" s="365"/>
    </row>
    <row r="54" spans="2:12">
      <c r="B54" s="90"/>
      <c r="C54" s="126"/>
      <c r="D54" s="14"/>
      <c r="E54" s="14"/>
      <c r="F54" s="132">
        <f t="shared" ref="F54" si="28">E55-E53</f>
        <v>0</v>
      </c>
      <c r="G54" s="132"/>
      <c r="H54" s="14"/>
      <c r="I54" s="14"/>
      <c r="J54" s="126" t="str">
        <f>IF(ISNA(VLOOKUP(H54,限定アイテム!C:E,3,FALSE)),"",VLOOKUP(H54,限定アイテム!C:E,3,FALSE))</f>
        <v/>
      </c>
      <c r="K54" s="126"/>
      <c r="L54" s="365"/>
    </row>
    <row r="55" spans="2:12">
      <c r="B55" s="90"/>
      <c r="C55" s="17"/>
      <c r="D55" s="17"/>
      <c r="E55" s="79"/>
      <c r="F55" s="79"/>
      <c r="G55" s="79">
        <f t="shared" ref="G55" si="29">E56-E55</f>
        <v>0</v>
      </c>
      <c r="H55" s="17"/>
      <c r="I55" s="17"/>
      <c r="J55" s="17" t="str">
        <f>IF(ISNA(VLOOKUP(H55,限定アイテム!C:E,3,FALSE)),"",VLOOKUP(H55,限定アイテム!C:E,3,FALSE))</f>
        <v/>
      </c>
      <c r="K55" s="17"/>
      <c r="L55" s="364"/>
    </row>
    <row r="56" spans="2:12">
      <c r="B56" s="90"/>
      <c r="C56" s="11">
        <f>C55</f>
        <v>0</v>
      </c>
      <c r="D56" s="11"/>
      <c r="E56" s="13"/>
      <c r="F56" s="13"/>
      <c r="G56" s="13"/>
      <c r="H56" s="11"/>
      <c r="I56" s="11"/>
      <c r="J56" s="129" t="str">
        <f>IF(ISNA(VLOOKUP(H56,限定アイテム!C:E,3,FALSE)),"",VLOOKUP(H56,限定アイテム!C:E,3,FALSE))</f>
        <v/>
      </c>
      <c r="K56" s="129"/>
      <c r="L56" s="365"/>
    </row>
    <row r="57" spans="2:12">
      <c r="B57" s="90"/>
      <c r="C57" s="14"/>
      <c r="D57" s="14"/>
      <c r="E57" s="14"/>
      <c r="F57" s="132">
        <f t="shared" ref="F57" si="30">E58-E56</f>
        <v>0</v>
      </c>
      <c r="G57" s="132"/>
      <c r="H57" s="14"/>
      <c r="I57" s="14"/>
      <c r="J57" s="14" t="str">
        <f>IF(ISNA(VLOOKUP(H57,限定アイテム!C:E,3,FALSE)),"",VLOOKUP(H57,限定アイテム!C:E,3,FALSE))</f>
        <v/>
      </c>
      <c r="K57" s="14"/>
      <c r="L57" s="363"/>
    </row>
    <row r="58" spans="2:12">
      <c r="B58" s="90"/>
      <c r="C58" s="17"/>
      <c r="D58" s="17"/>
      <c r="E58" s="79"/>
      <c r="F58" s="79"/>
      <c r="G58" s="79">
        <f t="shared" ref="G58" si="31">E59-E58</f>
        <v>0</v>
      </c>
      <c r="H58" s="17"/>
      <c r="I58" s="17"/>
      <c r="J58" s="17" t="str">
        <f>IF(ISNA(VLOOKUP(H58,限定アイテム!C:E,3,FALSE)),"",VLOOKUP(H58,限定アイテム!C:E,3,FALSE))</f>
        <v/>
      </c>
      <c r="K58" s="17"/>
      <c r="L58" s="364"/>
    </row>
    <row r="59" spans="2:12">
      <c r="B59" s="90"/>
      <c r="C59" s="11">
        <f>C58</f>
        <v>0</v>
      </c>
      <c r="D59" s="11"/>
      <c r="E59" s="13"/>
      <c r="F59" s="13"/>
      <c r="G59" s="13"/>
      <c r="H59" s="11"/>
      <c r="I59" s="11"/>
      <c r="J59" s="129" t="str">
        <f>IF(ISNA(VLOOKUP(H59,限定アイテム!C:E,3,FALSE)),"",VLOOKUP(H59,限定アイテム!C:E,3,FALSE))</f>
        <v/>
      </c>
      <c r="K59" s="129"/>
      <c r="L59" s="365"/>
    </row>
    <row r="60" spans="2:12">
      <c r="B60" s="90"/>
      <c r="C60" s="126"/>
      <c r="D60" s="14"/>
      <c r="E60" s="14"/>
      <c r="F60" s="132">
        <f t="shared" ref="F60" si="32">E61-E59</f>
        <v>0</v>
      </c>
      <c r="G60" s="132"/>
      <c r="H60" s="14"/>
      <c r="I60" s="14"/>
      <c r="J60" s="126" t="str">
        <f>IF(ISNA(VLOOKUP(H60,限定アイテム!C:E,3,FALSE)),"",VLOOKUP(H60,限定アイテム!C:E,3,FALSE))</f>
        <v/>
      </c>
      <c r="K60" s="309"/>
      <c r="L60" s="370"/>
    </row>
    <row r="61" spans="2:12">
      <c r="B61" s="90"/>
      <c r="C61" s="17"/>
      <c r="D61" s="17"/>
      <c r="E61" s="79"/>
      <c r="F61" s="79"/>
      <c r="G61" s="79">
        <f t="shared" ref="G61" si="33">E62-E61</f>
        <v>0</v>
      </c>
      <c r="H61" s="17"/>
      <c r="I61" s="17"/>
      <c r="J61" s="17" t="str">
        <f>IF(ISNA(VLOOKUP(H61,限定アイテム!C:E,3,FALSE)),"",VLOOKUP(H61,限定アイテム!C:E,3,FALSE))</f>
        <v/>
      </c>
      <c r="K61" s="17"/>
      <c r="L61" s="364"/>
    </row>
    <row r="62" spans="2:12">
      <c r="B62" s="90"/>
      <c r="C62" s="11">
        <f>C61</f>
        <v>0</v>
      </c>
      <c r="D62" s="11"/>
      <c r="E62" s="13"/>
      <c r="F62" s="13"/>
      <c r="G62" s="13"/>
      <c r="H62" s="11"/>
      <c r="I62" s="11"/>
      <c r="J62" s="129" t="str">
        <f>IF(ISNA(VLOOKUP(H62,限定アイテム!C:E,3,FALSE)),"",VLOOKUP(H62,限定アイテム!C:E,3,FALSE))</f>
        <v/>
      </c>
      <c r="K62" s="129"/>
      <c r="L62" s="365"/>
    </row>
    <row r="63" spans="2:12">
      <c r="B63" s="90"/>
      <c r="C63" s="14"/>
      <c r="D63" s="14"/>
      <c r="E63" s="14"/>
      <c r="F63" s="132">
        <f t="shared" ref="F63" si="34">E64-E62</f>
        <v>0</v>
      </c>
      <c r="G63" s="132"/>
      <c r="H63" s="14"/>
      <c r="I63" s="14"/>
      <c r="J63" s="14" t="str">
        <f>IF(ISNA(VLOOKUP(H63,限定アイテム!C:E,3,FALSE)),"",VLOOKUP(H63,限定アイテム!C:E,3,FALSE))</f>
        <v/>
      </c>
      <c r="K63" s="14"/>
      <c r="L63" s="363"/>
    </row>
    <row r="64" spans="2:12">
      <c r="B64" s="90"/>
      <c r="C64" s="17"/>
      <c r="D64" s="17"/>
      <c r="E64" s="79"/>
      <c r="F64" s="79"/>
      <c r="G64" s="79">
        <f t="shared" ref="G64" si="35">E65-E64</f>
        <v>0</v>
      </c>
      <c r="H64" s="17"/>
      <c r="I64" s="17"/>
      <c r="J64" s="17" t="str">
        <f>IF(ISNA(VLOOKUP(H64,限定アイテム!C:E,3,FALSE)),"",VLOOKUP(H64,限定アイテム!C:E,3,FALSE))</f>
        <v/>
      </c>
      <c r="K64" s="251"/>
      <c r="L64" s="364"/>
    </row>
    <row r="65" spans="2:12">
      <c r="B65" s="90"/>
      <c r="C65" s="11">
        <f>C64</f>
        <v>0</v>
      </c>
      <c r="D65" s="11"/>
      <c r="E65" s="13"/>
      <c r="F65" s="13"/>
      <c r="G65" s="13"/>
      <c r="H65" s="11"/>
      <c r="I65" s="11"/>
      <c r="J65" s="129" t="str">
        <f>IF(ISNA(VLOOKUP(H65,限定アイテム!C:E,3,FALSE)),"",VLOOKUP(H65,限定アイテム!C:E,3,FALSE))</f>
        <v/>
      </c>
      <c r="K65" s="129"/>
      <c r="L65" s="365"/>
    </row>
    <row r="66" spans="2:12">
      <c r="B66" s="90"/>
      <c r="C66" s="126"/>
      <c r="D66" s="14"/>
      <c r="E66" s="14"/>
      <c r="F66" s="132">
        <f t="shared" ref="F66" si="36">E67-E65</f>
        <v>0</v>
      </c>
      <c r="G66" s="132"/>
      <c r="H66" s="14"/>
      <c r="I66" s="14"/>
      <c r="J66" s="126" t="str">
        <f>IF(ISNA(VLOOKUP(H66,限定アイテム!C:E,3,FALSE)),"",VLOOKUP(H66,限定アイテム!C:E,3,FALSE))</f>
        <v/>
      </c>
      <c r="K66" s="126"/>
      <c r="L66" s="370"/>
    </row>
    <row r="67" spans="2:12">
      <c r="B67" s="90"/>
      <c r="C67" s="17"/>
      <c r="D67" s="17"/>
      <c r="E67" s="79"/>
      <c r="F67" s="79"/>
      <c r="G67" s="79">
        <f t="shared" ref="G67" si="37">E68-E67</f>
        <v>0</v>
      </c>
      <c r="H67" s="17"/>
      <c r="I67" s="17"/>
      <c r="J67" s="17" t="str">
        <f>IF(ISNA(VLOOKUP(H67,限定アイテム!C:E,3,FALSE)),"",VLOOKUP(H67,限定アイテム!C:E,3,FALSE))</f>
        <v/>
      </c>
      <c r="K67" s="17"/>
      <c r="L67" s="364"/>
    </row>
    <row r="68" spans="2:12">
      <c r="B68" s="90"/>
      <c r="C68" s="11">
        <f>C67</f>
        <v>0</v>
      </c>
      <c r="D68" s="129"/>
      <c r="E68" s="130"/>
      <c r="F68" s="130"/>
      <c r="G68" s="130"/>
      <c r="H68" s="129"/>
      <c r="I68" s="129"/>
      <c r="J68" s="129" t="str">
        <f>IF(ISNA(VLOOKUP(H68,限定アイテム!C:E,3,FALSE)),"",VLOOKUP(H68,限定アイテム!C:E,3,FALSE))</f>
        <v/>
      </c>
      <c r="K68" s="129"/>
      <c r="L68" s="365"/>
    </row>
    <row r="69" spans="2:12">
      <c r="B69" s="90"/>
      <c r="C69" s="14"/>
      <c r="D69" s="14"/>
      <c r="E69" s="132"/>
      <c r="F69" s="132">
        <f t="shared" ref="F69" si="38">E70-E68</f>
        <v>0</v>
      </c>
      <c r="G69" s="132"/>
      <c r="H69" s="14"/>
      <c r="I69" s="14"/>
      <c r="J69" s="14" t="str">
        <f>IF(ISNA(VLOOKUP(H69,限定アイテム!C:E,3,FALSE)),"",VLOOKUP(H69,限定アイテム!C:E,3,FALSE))</f>
        <v/>
      </c>
      <c r="K69" s="14"/>
      <c r="L69" s="363"/>
    </row>
    <row r="70" spans="2:12" ht="14.25" thickBot="1">
      <c r="B70" s="93"/>
      <c r="C70" s="94"/>
      <c r="D70" s="94"/>
      <c r="E70" s="313"/>
      <c r="F70" s="313"/>
      <c r="G70" s="313"/>
      <c r="H70" s="94"/>
      <c r="I70" s="94"/>
      <c r="J70" s="94" t="str">
        <f>IF(ISNA(VLOOKUP(H70,限定アイテム!C:E,3,FALSE)),"",VLOOKUP(H70,限定アイテム!C:E,3,FALSE))</f>
        <v/>
      </c>
      <c r="K70" s="94"/>
      <c r="L70" s="371"/>
    </row>
  </sheetData>
  <phoneticPr fontId="3"/>
  <pageMargins left="0.7" right="0.7" top="0.75" bottom="0.75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B1:M62"/>
  <sheetViews>
    <sheetView view="pageBreakPreview" zoomScale="85" zoomScaleNormal="85" zoomScaleSheetLayoutView="85" workbookViewId="0">
      <selection activeCell="J26" sqref="J26"/>
    </sheetView>
  </sheetViews>
  <sheetFormatPr defaultRowHeight="13.5"/>
  <cols>
    <col min="1" max="1" width="5.75" customWidth="1"/>
    <col min="2" max="2" width="13.375" bestFit="1" customWidth="1"/>
    <col min="3" max="3" width="13.875" bestFit="1" customWidth="1"/>
    <col min="4" max="4" width="27.375" bestFit="1" customWidth="1"/>
    <col min="5" max="5" width="8.125" customWidth="1"/>
    <col min="6" max="6" width="9.375" customWidth="1"/>
    <col min="7" max="7" width="9.125" bestFit="1" customWidth="1"/>
    <col min="8" max="8" width="14.125" bestFit="1" customWidth="1"/>
    <col min="9" max="9" width="26.125" bestFit="1" customWidth="1"/>
    <col min="10" max="10" width="12.125" bestFit="1" customWidth="1"/>
    <col min="11" max="11" width="37.25" customWidth="1"/>
    <col min="12" max="12" width="9.125" bestFit="1" customWidth="1"/>
  </cols>
  <sheetData>
    <row r="1" spans="2:12" ht="14.25" thickBot="1"/>
    <row r="2" spans="2:12">
      <c r="B2" s="85" t="s">
        <v>777</v>
      </c>
      <c r="C2" s="86" t="s">
        <v>694</v>
      </c>
      <c r="D2" s="86" t="s">
        <v>143</v>
      </c>
      <c r="E2" s="86" t="s">
        <v>695</v>
      </c>
      <c r="F2" s="315" t="s">
        <v>2178</v>
      </c>
      <c r="G2" s="315" t="s">
        <v>2170</v>
      </c>
      <c r="H2" s="315" t="s">
        <v>696</v>
      </c>
      <c r="I2" s="315" t="s">
        <v>150</v>
      </c>
      <c r="J2" s="360" t="s">
        <v>2094</v>
      </c>
      <c r="K2" s="86" t="s">
        <v>1514</v>
      </c>
      <c r="L2" s="361" t="s">
        <v>1858</v>
      </c>
    </row>
    <row r="3" spans="2:12">
      <c r="B3" s="317">
        <v>40460</v>
      </c>
      <c r="C3" s="11" t="s">
        <v>624</v>
      </c>
      <c r="D3" s="11"/>
      <c r="E3" s="13">
        <v>0.25</v>
      </c>
      <c r="F3" s="13"/>
      <c r="G3" s="13"/>
      <c r="H3" s="11"/>
      <c r="I3" s="11"/>
      <c r="J3" s="11" t="str">
        <f>IF(ISNA(VLOOKUP(H3,限定アイテム!C:E,3,FALSE)),"",VLOOKUP(H3,限定アイテム!C:E,3,FALSE))</f>
        <v/>
      </c>
      <c r="K3" s="11"/>
      <c r="L3" s="362"/>
    </row>
    <row r="4" spans="2:12">
      <c r="B4" s="90"/>
      <c r="C4" s="14"/>
      <c r="D4" s="14" t="s">
        <v>2358</v>
      </c>
      <c r="E4" s="14"/>
      <c r="F4" s="132">
        <f>E5-E3</f>
        <v>9.0972222222222232E-2</v>
      </c>
      <c r="G4" s="132"/>
      <c r="H4" s="14"/>
      <c r="I4" s="14"/>
      <c r="J4" s="14" t="str">
        <f>IF(ISNA(VLOOKUP(H4,限定アイテム!C:E,3,FALSE)),"",VLOOKUP(H4,限定アイテム!C:E,3,FALSE))</f>
        <v/>
      </c>
      <c r="K4" s="14"/>
      <c r="L4" s="363"/>
    </row>
    <row r="5" spans="2:12">
      <c r="B5" s="90"/>
      <c r="C5" s="18" t="s">
        <v>2356</v>
      </c>
      <c r="D5" s="17"/>
      <c r="E5" s="79">
        <v>0.34097222222222223</v>
      </c>
      <c r="F5" s="79"/>
      <c r="G5" s="79">
        <f>E6-E5</f>
        <v>6.2500000000000333E-3</v>
      </c>
      <c r="H5" s="17"/>
      <c r="I5" s="17"/>
      <c r="J5" s="17" t="str">
        <f>IF(ISNA(VLOOKUP(H5,限定アイテム!C:E,3,FALSE)),"",VLOOKUP(H5,限定アイテム!C:E,3,FALSE))</f>
        <v/>
      </c>
      <c r="K5" s="17"/>
      <c r="L5" s="364"/>
    </row>
    <row r="6" spans="2:12">
      <c r="B6" s="90"/>
      <c r="C6" s="11" t="str">
        <f>C5</f>
        <v>京都</v>
      </c>
      <c r="D6" s="11"/>
      <c r="E6" s="13">
        <v>0.34722222222222227</v>
      </c>
      <c r="F6" s="13"/>
      <c r="G6" s="13"/>
      <c r="H6" s="11"/>
      <c r="I6" s="11"/>
      <c r="J6" s="129" t="str">
        <f>IF(ISNA(VLOOKUP(H6,限定アイテム!C:E,3,FALSE)),"",VLOOKUP(H6,限定アイテム!C:E,3,FALSE))</f>
        <v/>
      </c>
      <c r="K6" s="129"/>
      <c r="L6" s="365"/>
    </row>
    <row r="7" spans="2:12">
      <c r="B7" s="90"/>
      <c r="C7" s="14"/>
      <c r="D7" s="14" t="s">
        <v>2359</v>
      </c>
      <c r="E7" s="14"/>
      <c r="F7" s="132">
        <f t="shared" ref="F7" si="0">E8-E6</f>
        <v>3.4722222222222154E-2</v>
      </c>
      <c r="G7" s="132"/>
      <c r="H7" s="14"/>
      <c r="I7" s="14"/>
      <c r="J7" s="14" t="str">
        <f>IF(ISNA(VLOOKUP(H7,限定アイテム!C:E,3,FALSE)),"",VLOOKUP(H7,限定アイテム!C:E,3,FALSE))</f>
        <v/>
      </c>
      <c r="K7" s="14"/>
      <c r="L7" s="363"/>
    </row>
    <row r="8" spans="2:12">
      <c r="B8" s="90"/>
      <c r="C8" s="17" t="s">
        <v>2357</v>
      </c>
      <c r="D8" s="17"/>
      <c r="E8" s="79">
        <v>0.38194444444444442</v>
      </c>
      <c r="F8" s="79"/>
      <c r="G8" s="79">
        <f t="shared" ref="G8" si="1">E9-E8</f>
        <v>1.3888888888888895E-2</v>
      </c>
      <c r="H8" s="17"/>
      <c r="I8" s="17"/>
      <c r="J8" s="17" t="str">
        <f>IF(ISNA(VLOOKUP(H8,限定アイテム!C:E,3,FALSE)),"",VLOOKUP(H8,限定アイテム!C:E,3,FALSE))</f>
        <v/>
      </c>
      <c r="K8" s="17"/>
      <c r="L8" s="364"/>
    </row>
    <row r="9" spans="2:12">
      <c r="B9" s="90"/>
      <c r="C9" s="11" t="str">
        <f>C8</f>
        <v>姫路</v>
      </c>
      <c r="D9" s="11"/>
      <c r="E9" s="13">
        <v>0.39583333333333331</v>
      </c>
      <c r="F9" s="13"/>
      <c r="G9" s="13"/>
      <c r="H9" s="11"/>
      <c r="I9" s="11"/>
      <c r="J9" s="129" t="str">
        <f>IF(ISNA(VLOOKUP(H9,限定アイテム!C:E,3,FALSE)),"",VLOOKUP(H9,限定アイテム!C:E,3,FALSE))</f>
        <v/>
      </c>
      <c r="K9" s="129"/>
      <c r="L9" s="365"/>
    </row>
    <row r="10" spans="2:12">
      <c r="B10" s="90"/>
      <c r="C10" s="126"/>
      <c r="D10" s="14" t="s">
        <v>2382</v>
      </c>
      <c r="E10" s="14"/>
      <c r="F10" s="132">
        <f>E30-E9</f>
        <v>0.5625</v>
      </c>
      <c r="G10" s="132"/>
      <c r="H10" s="126" t="s">
        <v>2360</v>
      </c>
      <c r="I10" s="126" t="s">
        <v>2367</v>
      </c>
      <c r="J10" s="126" t="str">
        <f>IF(ISNA(VLOOKUP(H10,限定アイテム!C:E,3,FALSE)),"",VLOOKUP(H10,限定アイテム!C:E,3,FALSE))</f>
        <v/>
      </c>
      <c r="K10" s="309" t="s">
        <v>2425</v>
      </c>
      <c r="L10" s="366"/>
    </row>
    <row r="11" spans="2:12">
      <c r="B11" s="90"/>
      <c r="C11" s="126"/>
      <c r="D11" s="126"/>
      <c r="E11" s="126"/>
      <c r="F11" s="248"/>
      <c r="G11" s="248"/>
      <c r="H11" s="126" t="s">
        <v>2361</v>
      </c>
      <c r="I11" s="126"/>
      <c r="J11" s="126" t="str">
        <f>IF(ISNA(VLOOKUP(H11,限定アイテム!C:E,3,FALSE)),"",VLOOKUP(H11,限定アイテム!C:E,3,FALSE))</f>
        <v/>
      </c>
      <c r="K11" s="309"/>
      <c r="L11" s="366"/>
    </row>
    <row r="12" spans="2:12">
      <c r="B12" s="90"/>
      <c r="C12" s="126"/>
      <c r="D12" s="126"/>
      <c r="E12" s="126"/>
      <c r="F12" s="248"/>
      <c r="G12" s="248"/>
      <c r="H12" s="126" t="s">
        <v>2362</v>
      </c>
      <c r="I12" s="126"/>
      <c r="J12" s="126" t="str">
        <f>IF(ISNA(VLOOKUP(H12,限定アイテム!C:E,3,FALSE)),"",VLOOKUP(H12,限定アイテム!C:E,3,FALSE))</f>
        <v/>
      </c>
      <c r="K12" s="309"/>
      <c r="L12" s="366"/>
    </row>
    <row r="13" spans="2:12">
      <c r="B13" s="90"/>
      <c r="C13" s="126"/>
      <c r="D13" s="126"/>
      <c r="E13" s="126"/>
      <c r="F13" s="248"/>
      <c r="G13" s="248"/>
      <c r="H13" s="126" t="s">
        <v>2363</v>
      </c>
      <c r="I13" s="126" t="s">
        <v>2364</v>
      </c>
      <c r="J13" s="126" t="str">
        <f>IF(ISNA(VLOOKUP(H13,限定アイテム!C:E,3,FALSE)),"",VLOOKUP(H13,限定アイテム!C:E,3,FALSE))</f>
        <v/>
      </c>
      <c r="K13" s="309"/>
      <c r="L13" s="366"/>
    </row>
    <row r="14" spans="2:12">
      <c r="B14" s="90"/>
      <c r="C14" s="126"/>
      <c r="D14" s="126"/>
      <c r="E14" s="126"/>
      <c r="F14" s="248"/>
      <c r="G14" s="248"/>
      <c r="H14" s="126" t="s">
        <v>495</v>
      </c>
      <c r="I14" s="126" t="s">
        <v>2455</v>
      </c>
      <c r="J14" s="126" t="str">
        <f>IF(ISNA(VLOOKUP(H14,限定アイテム!C:E,3,FALSE)),"",VLOOKUP(H14,限定アイテム!C:E,3,FALSE))</f>
        <v/>
      </c>
      <c r="K14" s="309" t="s">
        <v>2450</v>
      </c>
      <c r="L14" s="366"/>
    </row>
    <row r="15" spans="2:12">
      <c r="B15" s="90"/>
      <c r="C15" s="126"/>
      <c r="D15" s="126"/>
      <c r="E15" s="126"/>
      <c r="F15" s="248"/>
      <c r="G15" s="248"/>
      <c r="H15" s="126" t="s">
        <v>2451</v>
      </c>
      <c r="I15" s="126" t="s">
        <v>2452</v>
      </c>
      <c r="J15" s="126" t="str">
        <f>IF(ISNA(VLOOKUP(H15,限定アイテム!C:E,3,FALSE)),"",VLOOKUP(H15,限定アイテム!C:E,3,FALSE))</f>
        <v>後楽園</v>
      </c>
      <c r="K15" s="309"/>
      <c r="L15" s="366"/>
    </row>
    <row r="16" spans="2:12">
      <c r="B16" s="90"/>
      <c r="C16" s="126"/>
      <c r="D16" s="126"/>
      <c r="E16" s="126"/>
      <c r="F16" s="248"/>
      <c r="G16" s="248"/>
      <c r="H16" s="126" t="s">
        <v>496</v>
      </c>
      <c r="I16" s="126" t="s">
        <v>2456</v>
      </c>
      <c r="J16" s="126" t="str">
        <f>IF(ISNA(VLOOKUP(H16,限定アイテム!C:E,3,FALSE)),"",VLOOKUP(H16,限定アイテム!C:E,3,FALSE))</f>
        <v/>
      </c>
      <c r="K16" s="309"/>
      <c r="L16" s="366"/>
    </row>
    <row r="17" spans="2:12">
      <c r="B17" s="90"/>
      <c r="C17" s="126"/>
      <c r="D17" s="126"/>
      <c r="E17" s="126"/>
      <c r="F17" s="248"/>
      <c r="G17" s="248"/>
      <c r="H17" s="126" t="s">
        <v>2423</v>
      </c>
      <c r="I17" s="126" t="s">
        <v>2424</v>
      </c>
      <c r="J17" s="126" t="str">
        <f>IF(ISNA(VLOOKUP(H17,限定アイテム!C:E,3,FALSE)),"",VLOOKUP(H17,限定アイテム!C:E,3,FALSE))</f>
        <v/>
      </c>
      <c r="K17" s="309"/>
      <c r="L17" s="366"/>
    </row>
    <row r="18" spans="2:12">
      <c r="B18" s="90"/>
      <c r="C18" s="126"/>
      <c r="D18" s="126"/>
      <c r="E18" s="126"/>
      <c r="F18" s="248"/>
      <c r="G18" s="248"/>
      <c r="H18" s="126" t="s">
        <v>2365</v>
      </c>
      <c r="I18" s="126" t="s">
        <v>2453</v>
      </c>
      <c r="J18" s="126" t="str">
        <f>IF(ISNA(VLOOKUP(H18,限定アイテム!C:E,3,FALSE)),"",VLOOKUP(H18,限定アイテム!C:E,3,FALSE))</f>
        <v/>
      </c>
      <c r="K18" s="309" t="s">
        <v>2383</v>
      </c>
      <c r="L18" s="366"/>
    </row>
    <row r="19" spans="2:12">
      <c r="B19" s="90"/>
      <c r="C19" s="126"/>
      <c r="D19" s="126"/>
      <c r="E19" s="126"/>
      <c r="F19" s="248"/>
      <c r="G19" s="248"/>
      <c r="H19" s="126" t="s">
        <v>2366</v>
      </c>
      <c r="I19" s="126" t="s">
        <v>2368</v>
      </c>
      <c r="J19" s="126" t="str">
        <f>IF(ISNA(VLOOKUP(H19,限定アイテム!C:E,3,FALSE)),"",VLOOKUP(H19,限定アイテム!C:E,3,FALSE))</f>
        <v/>
      </c>
      <c r="K19" s="309"/>
      <c r="L19" s="366"/>
    </row>
    <row r="20" spans="2:12">
      <c r="B20" s="90"/>
      <c r="C20" s="126"/>
      <c r="D20" s="126"/>
      <c r="E20" s="126"/>
      <c r="F20" s="248"/>
      <c r="G20" s="248"/>
      <c r="H20" s="126" t="s">
        <v>2369</v>
      </c>
      <c r="I20" s="126" t="s">
        <v>2375</v>
      </c>
      <c r="J20" s="126" t="str">
        <f>IF(ISNA(VLOOKUP(H20,限定アイテム!C:E,3,FALSE)),"",VLOOKUP(H20,限定アイテム!C:E,3,FALSE))</f>
        <v/>
      </c>
      <c r="K20" s="309"/>
      <c r="L20" s="366"/>
    </row>
    <row r="21" spans="2:12">
      <c r="B21" s="90"/>
      <c r="C21" s="126"/>
      <c r="D21" s="126"/>
      <c r="E21" s="126"/>
      <c r="F21" s="248"/>
      <c r="G21" s="248"/>
      <c r="H21" s="126" t="s">
        <v>2370</v>
      </c>
      <c r="I21" s="126"/>
      <c r="J21" s="126" t="str">
        <f>IF(ISNA(VLOOKUP(H21,限定アイテム!C:E,3,FALSE)),"",VLOOKUP(H21,限定アイテム!C:E,3,FALSE))</f>
        <v/>
      </c>
      <c r="K21" s="309"/>
      <c r="L21" s="366"/>
    </row>
    <row r="22" spans="2:12">
      <c r="B22" s="90"/>
      <c r="C22" s="126"/>
      <c r="D22" s="126"/>
      <c r="E22" s="126"/>
      <c r="F22" s="248"/>
      <c r="G22" s="248"/>
      <c r="H22" s="126" t="s">
        <v>2372</v>
      </c>
      <c r="I22" s="126"/>
      <c r="J22" s="126" t="str">
        <f>IF(ISNA(VLOOKUP(H22,限定アイテム!C:E,3,FALSE)),"",VLOOKUP(H22,限定アイテム!C:E,3,FALSE))</f>
        <v/>
      </c>
      <c r="K22" s="309"/>
      <c r="L22" s="366"/>
    </row>
    <row r="23" spans="2:12">
      <c r="B23" s="90"/>
      <c r="C23" s="126"/>
      <c r="D23" s="126"/>
      <c r="E23" s="126"/>
      <c r="F23" s="248"/>
      <c r="G23" s="248"/>
      <c r="H23" s="126" t="s">
        <v>2373</v>
      </c>
      <c r="I23" s="126" t="s">
        <v>2371</v>
      </c>
      <c r="J23" s="126" t="str">
        <f>IF(ISNA(VLOOKUP(H23,限定アイテム!C:E,3,FALSE)),"",VLOOKUP(H23,限定アイテム!C:E,3,FALSE))</f>
        <v/>
      </c>
      <c r="K23" s="309"/>
      <c r="L23" s="366"/>
    </row>
    <row r="24" spans="2:12">
      <c r="B24" s="90"/>
      <c r="C24" s="126"/>
      <c r="D24" s="126"/>
      <c r="E24" s="126"/>
      <c r="F24" s="248"/>
      <c r="G24" s="248"/>
      <c r="H24" s="126" t="s">
        <v>2427</v>
      </c>
      <c r="I24" s="126" t="s">
        <v>2426</v>
      </c>
      <c r="J24" s="126"/>
      <c r="K24" s="309"/>
      <c r="L24" s="366"/>
    </row>
    <row r="25" spans="2:12">
      <c r="B25" s="90"/>
      <c r="C25" s="126"/>
      <c r="D25" s="126"/>
      <c r="E25" s="126"/>
      <c r="F25" s="248"/>
      <c r="G25" s="248"/>
      <c r="H25" s="126" t="s">
        <v>2374</v>
      </c>
      <c r="I25" s="126"/>
      <c r="J25" s="126" t="str">
        <f>IF(ISNA(VLOOKUP(H25,限定アイテム!C:E,3,FALSE)),"",VLOOKUP(H25,限定アイテム!C:E,3,FALSE))</f>
        <v/>
      </c>
      <c r="K25" s="309"/>
      <c r="L25" s="366"/>
    </row>
    <row r="26" spans="2:12">
      <c r="B26" s="90"/>
      <c r="C26" s="126"/>
      <c r="D26" s="126"/>
      <c r="E26" s="126"/>
      <c r="F26" s="248"/>
      <c r="G26" s="248"/>
      <c r="H26" s="126" t="s">
        <v>2449</v>
      </c>
      <c r="I26" s="126"/>
      <c r="J26" s="126" t="str">
        <f>IF(ISNA(VLOOKUP(H26,限定アイテム!C:E,3,FALSE)),"",VLOOKUP(H26,限定アイテム!C:E,3,FALSE))</f>
        <v>厳島神社</v>
      </c>
      <c r="K26" s="309"/>
      <c r="L26" s="366"/>
    </row>
    <row r="27" spans="2:12">
      <c r="B27" s="90"/>
      <c r="C27" s="126"/>
      <c r="D27" s="126"/>
      <c r="E27" s="126"/>
      <c r="F27" s="248"/>
      <c r="G27" s="248"/>
      <c r="H27" s="126" t="s">
        <v>2379</v>
      </c>
      <c r="I27" s="126" t="s">
        <v>2454</v>
      </c>
      <c r="J27" s="126" t="str">
        <f>IF(ISNA(VLOOKUP(H27,限定アイテム!C:E,3,FALSE)),"",VLOOKUP(H27,限定アイテム!C:E,3,FALSE))</f>
        <v/>
      </c>
      <c r="K27" s="309"/>
      <c r="L27" s="366"/>
    </row>
    <row r="28" spans="2:12" ht="27">
      <c r="B28" s="90"/>
      <c r="C28" s="126"/>
      <c r="D28" s="126"/>
      <c r="E28" s="126"/>
      <c r="F28" s="248"/>
      <c r="G28" s="248"/>
      <c r="H28" s="126" t="s">
        <v>2384</v>
      </c>
      <c r="I28" s="126" t="s">
        <v>2385</v>
      </c>
      <c r="J28" s="126" t="str">
        <f>IF(ISNA(VLOOKUP(H28,限定アイテム!C:E,3,FALSE)),"",VLOOKUP(H28,限定アイテム!C:E,3,FALSE))</f>
        <v/>
      </c>
      <c r="K28" s="378" t="s">
        <v>2448</v>
      </c>
      <c r="L28" s="366"/>
    </row>
    <row r="29" spans="2:12">
      <c r="B29" s="90"/>
      <c r="C29" s="126"/>
      <c r="D29" s="126"/>
      <c r="E29" s="126"/>
      <c r="F29" s="248"/>
      <c r="G29" s="248"/>
      <c r="H29" s="126" t="s">
        <v>2380</v>
      </c>
      <c r="I29" s="126" t="s">
        <v>2381</v>
      </c>
      <c r="J29" s="126" t="str">
        <f>IF(ISNA(VLOOKUP(H29,限定アイテム!C:E,3,FALSE)),"",VLOOKUP(H29,限定アイテム!C:E,3,FALSE))</f>
        <v/>
      </c>
      <c r="K29" s="309"/>
      <c r="L29" s="366"/>
    </row>
    <row r="30" spans="2:12" ht="14.25" thickBot="1">
      <c r="B30" s="90"/>
      <c r="C30" s="126" t="s">
        <v>2380</v>
      </c>
      <c r="D30" s="126" t="s">
        <v>2386</v>
      </c>
      <c r="E30" s="381">
        <v>0.95833333333333337</v>
      </c>
      <c r="F30" s="248"/>
      <c r="G30" s="248">
        <f t="shared" ref="G30" si="2">E32-E30</f>
        <v>40178.291666666664</v>
      </c>
      <c r="H30" s="126"/>
      <c r="I30" s="126"/>
      <c r="J30" s="126" t="str">
        <f>IF(ISNA(VLOOKUP(H30,限定アイテム!C:E,3,FALSE)),"",VLOOKUP(H30,限定アイテム!C:E,3,FALSE))</f>
        <v/>
      </c>
      <c r="K30" s="309"/>
      <c r="L30" s="366"/>
    </row>
    <row r="31" spans="2:12">
      <c r="B31" s="85" t="s">
        <v>777</v>
      </c>
      <c r="C31" s="86" t="s">
        <v>694</v>
      </c>
      <c r="D31" s="86" t="s">
        <v>143</v>
      </c>
      <c r="E31" s="86" t="s">
        <v>695</v>
      </c>
      <c r="F31" s="315" t="s">
        <v>2178</v>
      </c>
      <c r="G31" s="315" t="s">
        <v>2170</v>
      </c>
      <c r="H31" s="315" t="s">
        <v>696</v>
      </c>
      <c r="I31" s="315" t="s">
        <v>150</v>
      </c>
      <c r="J31" s="382" t="s">
        <v>2094</v>
      </c>
      <c r="K31" s="86" t="s">
        <v>1514</v>
      </c>
      <c r="L31" s="361" t="s">
        <v>1858</v>
      </c>
    </row>
    <row r="32" spans="2:12">
      <c r="B32" s="317">
        <v>40461</v>
      </c>
      <c r="C32" s="11" t="str">
        <f>C30</f>
        <v>門司</v>
      </c>
      <c r="D32" s="11"/>
      <c r="E32" s="380">
        <v>40179.25</v>
      </c>
      <c r="F32" s="13"/>
      <c r="G32" s="13"/>
      <c r="H32" s="11"/>
      <c r="I32" s="11"/>
      <c r="J32" s="11" t="str">
        <f>IF(ISNA(VLOOKUP(H32,限定アイテム!C:E,3,FALSE)),"",VLOOKUP(H32,限定アイテム!C:E,3,FALSE))</f>
        <v/>
      </c>
      <c r="K32" s="129"/>
      <c r="L32" s="365"/>
    </row>
    <row r="33" spans="2:12">
      <c r="B33" s="90"/>
      <c r="C33" s="126"/>
      <c r="D33" s="14" t="s">
        <v>2416</v>
      </c>
      <c r="E33" s="14"/>
      <c r="F33" s="132">
        <f>E55-E32</f>
        <v>0.79166666666424135</v>
      </c>
      <c r="G33" s="132"/>
      <c r="H33" s="14" t="s">
        <v>2384</v>
      </c>
      <c r="I33" s="14" t="s">
        <v>2387</v>
      </c>
      <c r="J33" s="126" t="str">
        <f>IF(ISNA(VLOOKUP(H33,限定アイテム!C:E,3,FALSE)),"",VLOOKUP(H33,限定アイテム!C:E,3,FALSE))</f>
        <v/>
      </c>
      <c r="K33" s="309" t="s">
        <v>2435</v>
      </c>
      <c r="L33" s="366"/>
    </row>
    <row r="34" spans="2:12">
      <c r="B34" s="90"/>
      <c r="C34" s="126"/>
      <c r="D34" s="126"/>
      <c r="E34" s="126"/>
      <c r="F34" s="248"/>
      <c r="G34" s="248"/>
      <c r="H34" s="126" t="s">
        <v>2388</v>
      </c>
      <c r="I34" s="126" t="s">
        <v>2390</v>
      </c>
      <c r="J34" s="126" t="str">
        <f>IF(ISNA(VLOOKUP(H34,限定アイテム!C:E,3,FALSE)),"",VLOOKUP(H34,限定アイテム!C:E,3,FALSE))</f>
        <v/>
      </c>
      <c r="K34" s="309"/>
      <c r="L34" s="366"/>
    </row>
    <row r="35" spans="2:12">
      <c r="B35" s="90"/>
      <c r="C35" s="126"/>
      <c r="D35" s="126"/>
      <c r="E35" s="126"/>
      <c r="F35" s="248"/>
      <c r="G35" s="248"/>
      <c r="H35" s="126" t="s">
        <v>2389</v>
      </c>
      <c r="I35" s="126"/>
      <c r="J35" s="126" t="str">
        <f>IF(ISNA(VLOOKUP(H35,限定アイテム!C:E,3,FALSE)),"",VLOOKUP(H35,限定アイテム!C:E,3,FALSE))</f>
        <v/>
      </c>
      <c r="K35" s="309"/>
      <c r="L35" s="366"/>
    </row>
    <row r="36" spans="2:12">
      <c r="B36" s="90"/>
      <c r="C36" s="126"/>
      <c r="D36" s="126"/>
      <c r="E36" s="126"/>
      <c r="F36" s="248"/>
      <c r="G36" s="248"/>
      <c r="H36" s="126" t="s">
        <v>2391</v>
      </c>
      <c r="I36" s="126"/>
      <c r="J36" s="126" t="str">
        <f>IF(ISNA(VLOOKUP(H36,限定アイテム!C:E,3,FALSE)),"",VLOOKUP(H36,限定アイテム!C:E,3,FALSE))</f>
        <v/>
      </c>
      <c r="K36" s="309"/>
      <c r="L36" s="366"/>
    </row>
    <row r="37" spans="2:12">
      <c r="B37" s="90"/>
      <c r="C37" s="126"/>
      <c r="D37" s="126"/>
      <c r="E37" s="126"/>
      <c r="F37" s="248"/>
      <c r="G37" s="248"/>
      <c r="H37" s="126" t="s">
        <v>2392</v>
      </c>
      <c r="I37" s="126"/>
      <c r="J37" s="126" t="str">
        <f>IF(ISNA(VLOOKUP(H37,限定アイテム!C:E,3,FALSE)),"",VLOOKUP(H37,限定アイテム!C:E,3,FALSE))</f>
        <v/>
      </c>
      <c r="K37" s="309"/>
      <c r="L37" s="366"/>
    </row>
    <row r="38" spans="2:12">
      <c r="B38" s="90"/>
      <c r="C38" s="126"/>
      <c r="D38" s="126"/>
      <c r="E38" s="126"/>
      <c r="F38" s="248"/>
      <c r="G38" s="248"/>
      <c r="H38" s="126" t="s">
        <v>2393</v>
      </c>
      <c r="I38" s="126"/>
      <c r="J38" s="126" t="str">
        <f>IF(ISNA(VLOOKUP(H38,限定アイテム!C:E,3,FALSE)),"",VLOOKUP(H38,限定アイテム!C:E,3,FALSE))</f>
        <v>石見銀山</v>
      </c>
      <c r="K38" s="309"/>
      <c r="L38" s="366"/>
    </row>
    <row r="39" spans="2:12">
      <c r="B39" s="90"/>
      <c r="C39" s="126"/>
      <c r="D39" s="126"/>
      <c r="E39" s="126"/>
      <c r="F39" s="248"/>
      <c r="G39" s="248"/>
      <c r="H39" s="126" t="s">
        <v>2394</v>
      </c>
      <c r="I39" s="126"/>
      <c r="J39" s="126" t="str">
        <f>IF(ISNA(VLOOKUP(H39,限定アイテム!C:E,3,FALSE)),"",VLOOKUP(H39,限定アイテム!C:E,3,FALSE))</f>
        <v>出雲大社</v>
      </c>
      <c r="K39" s="309"/>
      <c r="L39" s="366"/>
    </row>
    <row r="40" spans="2:12">
      <c r="B40" s="90"/>
      <c r="C40" s="126"/>
      <c r="D40" s="126"/>
      <c r="E40" s="126"/>
      <c r="F40" s="248"/>
      <c r="G40" s="248"/>
      <c r="H40" s="126" t="s">
        <v>2395</v>
      </c>
      <c r="I40" s="309" t="s">
        <v>2397</v>
      </c>
      <c r="J40" s="126" t="str">
        <f>IF(ISNA(VLOOKUP(H40,限定アイテム!C:E,3,FALSE)),"",VLOOKUP(H40,限定アイテム!C:E,3,FALSE))</f>
        <v/>
      </c>
      <c r="K40" s="309"/>
      <c r="L40" s="366"/>
    </row>
    <row r="41" spans="2:12">
      <c r="B41" s="90"/>
      <c r="C41" s="126"/>
      <c r="D41" s="126"/>
      <c r="E41" s="126"/>
      <c r="F41" s="248"/>
      <c r="G41" s="248"/>
      <c r="H41" s="126" t="s">
        <v>2398</v>
      </c>
      <c r="I41" s="126" t="s">
        <v>2396</v>
      </c>
      <c r="J41" s="126" t="str">
        <f>IF(ISNA(VLOOKUP(H41,限定アイテム!C:E,3,FALSE)),"",VLOOKUP(H41,限定アイテム!C:E,3,FALSE))</f>
        <v/>
      </c>
      <c r="K41" s="309"/>
      <c r="L41" s="366"/>
    </row>
    <row r="42" spans="2:12">
      <c r="B42" s="90"/>
      <c r="C42" s="126"/>
      <c r="D42" s="126"/>
      <c r="E42" s="126"/>
      <c r="F42" s="248"/>
      <c r="G42" s="248"/>
      <c r="H42" s="126" t="s">
        <v>2399</v>
      </c>
      <c r="I42" s="126" t="s">
        <v>2400</v>
      </c>
      <c r="J42" s="126" t="str">
        <f>IF(ISNA(VLOOKUP(H42,限定アイテム!C:E,3,FALSE)),"",VLOOKUP(H42,限定アイテム!C:E,3,FALSE))</f>
        <v/>
      </c>
      <c r="K42" s="309"/>
      <c r="L42" s="366"/>
    </row>
    <row r="43" spans="2:12">
      <c r="B43" s="90"/>
      <c r="C43" s="126"/>
      <c r="D43" s="126"/>
      <c r="E43" s="126"/>
      <c r="F43" s="248"/>
      <c r="G43" s="248"/>
      <c r="H43" s="126" t="s">
        <v>2401</v>
      </c>
      <c r="I43" s="126"/>
      <c r="J43" s="126" t="str">
        <f>IF(ISNA(VLOOKUP(H43,限定アイテム!C:E,3,FALSE)),"",VLOOKUP(H43,限定アイテム!C:E,3,FALSE))</f>
        <v/>
      </c>
      <c r="K43" s="309"/>
      <c r="L43" s="366"/>
    </row>
    <row r="44" spans="2:12">
      <c r="B44" s="90"/>
      <c r="C44" s="126"/>
      <c r="D44" s="126"/>
      <c r="E44" s="126"/>
      <c r="F44" s="248"/>
      <c r="G44" s="248"/>
      <c r="H44" s="126" t="s">
        <v>2402</v>
      </c>
      <c r="I44" s="126" t="s">
        <v>2403</v>
      </c>
      <c r="J44" s="126" t="str">
        <f>IF(ISNA(VLOOKUP(H44,限定アイテム!C:E,3,FALSE)),"",VLOOKUP(H44,限定アイテム!C:E,3,FALSE))</f>
        <v/>
      </c>
      <c r="K44" s="309"/>
      <c r="L44" s="366"/>
    </row>
    <row r="45" spans="2:12">
      <c r="B45" s="90"/>
      <c r="C45" s="126"/>
      <c r="D45" s="126"/>
      <c r="E45" s="126"/>
      <c r="F45" s="248"/>
      <c r="G45" s="248"/>
      <c r="H45" s="126" t="s">
        <v>2404</v>
      </c>
      <c r="I45" s="126"/>
      <c r="J45" s="126" t="str">
        <f>IF(ISNA(VLOOKUP(H45,限定アイテム!C:E,3,FALSE)),"",VLOOKUP(H45,限定アイテム!C:E,3,FALSE))</f>
        <v/>
      </c>
      <c r="K45" s="309"/>
      <c r="L45" s="366"/>
    </row>
    <row r="46" spans="2:12">
      <c r="B46" s="90"/>
      <c r="C46" s="126"/>
      <c r="D46" s="126"/>
      <c r="E46" s="126"/>
      <c r="F46" s="248"/>
      <c r="G46" s="248"/>
      <c r="H46" s="126" t="s">
        <v>2405</v>
      </c>
      <c r="I46" s="126"/>
      <c r="J46" s="126" t="str">
        <f>IF(ISNA(VLOOKUP(H46,限定アイテム!C:E,3,FALSE)),"",VLOOKUP(H46,限定アイテム!C:E,3,FALSE))</f>
        <v>鳥取砂丘</v>
      </c>
      <c r="K46" s="309"/>
      <c r="L46" s="366"/>
    </row>
    <row r="47" spans="2:12">
      <c r="B47" s="90"/>
      <c r="C47" s="126"/>
      <c r="D47" s="126"/>
      <c r="E47" s="126"/>
      <c r="F47" s="248"/>
      <c r="G47" s="248"/>
      <c r="H47" s="126" t="s">
        <v>2406</v>
      </c>
      <c r="I47" s="126" t="s">
        <v>2407</v>
      </c>
      <c r="J47" s="126" t="str">
        <f>IF(ISNA(VLOOKUP(H47,限定アイテム!C:E,3,FALSE)),"",VLOOKUP(H47,限定アイテム!C:E,3,FALSE))</f>
        <v/>
      </c>
      <c r="K47" s="309"/>
      <c r="L47" s="366"/>
    </row>
    <row r="48" spans="2:12">
      <c r="B48" s="90"/>
      <c r="C48" s="126"/>
      <c r="D48" s="126"/>
      <c r="E48" s="126"/>
      <c r="F48" s="248"/>
      <c r="G48" s="248"/>
      <c r="H48" s="126" t="s">
        <v>2409</v>
      </c>
      <c r="I48" s="126" t="s">
        <v>2408</v>
      </c>
      <c r="J48" s="126" t="str">
        <f>IF(ISNA(VLOOKUP(H48,限定アイテム!C:E,3,FALSE)),"",VLOOKUP(H48,限定アイテム!C:E,3,FALSE))</f>
        <v/>
      </c>
      <c r="K48" s="309"/>
      <c r="L48" s="366"/>
    </row>
    <row r="49" spans="2:13">
      <c r="B49" s="90"/>
      <c r="C49" s="126"/>
      <c r="D49" s="126"/>
      <c r="E49" s="126"/>
      <c r="F49" s="248"/>
      <c r="G49" s="248"/>
      <c r="H49" s="126" t="s">
        <v>2411</v>
      </c>
      <c r="I49" s="126" t="s">
        <v>2410</v>
      </c>
      <c r="J49" s="126" t="str">
        <f>IF(ISNA(VLOOKUP(H49,限定アイテム!C:E,3,FALSE)),"",VLOOKUP(H49,限定アイテム!C:E,3,FALSE))</f>
        <v>天橋立</v>
      </c>
      <c r="K49" s="309"/>
      <c r="L49" s="366"/>
    </row>
    <row r="50" spans="2:13">
      <c r="B50" s="90"/>
      <c r="C50" s="126"/>
      <c r="D50" s="126"/>
      <c r="E50" s="126"/>
      <c r="F50" s="248"/>
      <c r="G50" s="248"/>
      <c r="H50" s="126" t="s">
        <v>2412</v>
      </c>
      <c r="I50" s="126"/>
      <c r="J50" s="126" t="str">
        <f>IF(ISNA(VLOOKUP(H50,限定アイテム!C:E,3,FALSE)),"",VLOOKUP(H50,限定アイテム!C:E,3,FALSE))</f>
        <v/>
      </c>
      <c r="K50" s="309"/>
      <c r="L50" s="366"/>
    </row>
    <row r="51" spans="2:13">
      <c r="B51" s="90"/>
      <c r="C51" s="126"/>
      <c r="D51" s="126"/>
      <c r="E51" s="126"/>
      <c r="F51" s="248"/>
      <c r="G51" s="248"/>
      <c r="H51" s="126" t="s">
        <v>2436</v>
      </c>
      <c r="I51" s="126" t="s">
        <v>2437</v>
      </c>
      <c r="J51" s="126"/>
      <c r="K51" s="309"/>
      <c r="L51" s="366"/>
    </row>
    <row r="52" spans="2:13">
      <c r="B52" s="90"/>
      <c r="C52" s="126"/>
      <c r="D52" s="126"/>
      <c r="E52" s="126"/>
      <c r="F52" s="248"/>
      <c r="G52" s="248"/>
      <c r="H52" s="126" t="s">
        <v>2413</v>
      </c>
      <c r="I52" s="126"/>
      <c r="J52" s="126" t="str">
        <f>IF(ISNA(VLOOKUP(H52,限定アイテム!C:E,3,FALSE)),"",VLOOKUP(H52,限定アイテム!C:E,3,FALSE))</f>
        <v/>
      </c>
      <c r="K52" s="309"/>
      <c r="L52" s="366"/>
    </row>
    <row r="53" spans="2:13">
      <c r="B53" s="90"/>
      <c r="C53" s="126"/>
      <c r="D53" s="126"/>
      <c r="E53" s="126"/>
      <c r="F53" s="248"/>
      <c r="G53" s="248"/>
      <c r="H53" s="126" t="s">
        <v>2414</v>
      </c>
      <c r="I53" s="126"/>
      <c r="J53" s="126" t="str">
        <f>IF(ISNA(VLOOKUP(H53,限定アイテム!C:E,3,FALSE)),"",VLOOKUP(H53,限定アイテム!C:E,3,FALSE))</f>
        <v/>
      </c>
      <c r="K53" s="309"/>
      <c r="L53" s="366"/>
    </row>
    <row r="54" spans="2:13">
      <c r="B54" s="90"/>
      <c r="C54" s="126"/>
      <c r="D54" s="126"/>
      <c r="E54" s="14"/>
      <c r="F54" s="248"/>
      <c r="G54" s="248"/>
      <c r="H54" s="126" t="s">
        <v>2415</v>
      </c>
      <c r="I54" s="126"/>
      <c r="J54" s="126" t="str">
        <f>IF(ISNA(VLOOKUP(H54,限定アイテム!C:E,3,FALSE)),"",VLOOKUP(H54,限定アイテム!C:E,3,FALSE))</f>
        <v/>
      </c>
      <c r="K54" s="309"/>
      <c r="L54" s="366"/>
    </row>
    <row r="55" spans="2:13" ht="14.25" thickBot="1">
      <c r="B55" s="93"/>
      <c r="C55" s="94" t="s">
        <v>2438</v>
      </c>
      <c r="D55" s="94"/>
      <c r="E55" s="383">
        <v>40180.041666666664</v>
      </c>
      <c r="F55" s="313"/>
      <c r="G55" s="313"/>
      <c r="H55" s="94"/>
      <c r="I55" s="94"/>
      <c r="J55" s="94" t="str">
        <f>IF(ISNA(VLOOKUP(H55,限定アイテム!C:E,3,FALSE)),"",VLOOKUP(H55,限定アイテム!C:E,3,FALSE))</f>
        <v/>
      </c>
      <c r="K55" s="384"/>
      <c r="L55" s="385"/>
    </row>
    <row r="57" spans="2:13">
      <c r="E57" t="s">
        <v>2417</v>
      </c>
      <c r="K57" t="s">
        <v>2440</v>
      </c>
      <c r="L57" s="259">
        <f>18560/2</f>
        <v>9280</v>
      </c>
      <c r="M57" t="s">
        <v>2443</v>
      </c>
    </row>
    <row r="58" spans="2:13">
      <c r="E58" t="s">
        <v>2418</v>
      </c>
      <c r="K58" t="s">
        <v>2441</v>
      </c>
      <c r="L58" s="259"/>
    </row>
    <row r="59" spans="2:13">
      <c r="E59" t="s">
        <v>2419</v>
      </c>
      <c r="K59" t="s">
        <v>2442</v>
      </c>
      <c r="L59" s="259">
        <v>20420</v>
      </c>
    </row>
    <row r="60" spans="2:13">
      <c r="E60" t="s">
        <v>2420</v>
      </c>
      <c r="K60" t="s">
        <v>2444</v>
      </c>
      <c r="L60" s="259">
        <v>5000</v>
      </c>
      <c r="M60" t="s">
        <v>2447</v>
      </c>
    </row>
    <row r="61" spans="2:13">
      <c r="K61" t="s">
        <v>2445</v>
      </c>
      <c r="L61" s="259">
        <f>4000*2</f>
        <v>8000</v>
      </c>
      <c r="M61" t="s">
        <v>2447</v>
      </c>
    </row>
    <row r="62" spans="2:13">
      <c r="K62" t="s">
        <v>2446</v>
      </c>
      <c r="L62" s="259">
        <v>5000</v>
      </c>
      <c r="M62" t="s">
        <v>2447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B1:L29"/>
  <sheetViews>
    <sheetView view="pageBreakPreview" zoomScale="85" zoomScaleNormal="85" zoomScaleSheetLayoutView="85" workbookViewId="0">
      <selection activeCell="D49" sqref="D49"/>
    </sheetView>
  </sheetViews>
  <sheetFormatPr defaultRowHeight="13.5"/>
  <cols>
    <col min="2" max="2" width="12.25" bestFit="1" customWidth="1"/>
    <col min="3" max="3" width="13.875" bestFit="1" customWidth="1"/>
    <col min="4" max="4" width="45.125" bestFit="1" customWidth="1"/>
    <col min="5" max="5" width="7" bestFit="1" customWidth="1"/>
    <col min="6" max="7" width="9.125" bestFit="1" customWidth="1"/>
    <col min="8" max="8" width="14.125" bestFit="1" customWidth="1"/>
    <col min="9" max="9" width="39.625" bestFit="1" customWidth="1"/>
    <col min="10" max="10" width="12.125" bestFit="1" customWidth="1"/>
    <col min="11" max="11" width="22.5" customWidth="1"/>
    <col min="12" max="12" width="9.125" bestFit="1" customWidth="1"/>
  </cols>
  <sheetData>
    <row r="1" spans="2:12" ht="14.25" thickBot="1"/>
    <row r="2" spans="2:12">
      <c r="B2" s="85" t="s">
        <v>777</v>
      </c>
      <c r="C2" s="86" t="s">
        <v>694</v>
      </c>
      <c r="D2" s="86" t="s">
        <v>143</v>
      </c>
      <c r="E2" s="86" t="s">
        <v>695</v>
      </c>
      <c r="F2" s="315" t="s">
        <v>2178</v>
      </c>
      <c r="G2" s="315" t="s">
        <v>2170</v>
      </c>
      <c r="H2" s="315" t="s">
        <v>696</v>
      </c>
      <c r="I2" s="315" t="s">
        <v>150</v>
      </c>
      <c r="J2" s="360" t="s">
        <v>2094</v>
      </c>
      <c r="K2" s="86" t="s">
        <v>1514</v>
      </c>
      <c r="L2" s="361" t="s">
        <v>1858</v>
      </c>
    </row>
    <row r="3" spans="2:12">
      <c r="B3" s="317">
        <v>40438</v>
      </c>
      <c r="C3" s="11" t="s">
        <v>1696</v>
      </c>
      <c r="D3" s="11"/>
      <c r="E3" s="13">
        <v>0</v>
      </c>
      <c r="F3" s="130"/>
      <c r="G3" s="130"/>
      <c r="H3" s="11"/>
      <c r="I3" s="11"/>
      <c r="J3" s="11" t="str">
        <f>IF(ISNA(VLOOKUP(H3,限定アイテム!C:E,3,FALSE)),"",VLOOKUP(H3,限定アイテム!C:E,3,FALSE))</f>
        <v/>
      </c>
      <c r="K3" s="11"/>
      <c r="L3" s="362"/>
    </row>
    <row r="4" spans="2:12">
      <c r="B4" s="90"/>
      <c r="C4" s="129"/>
      <c r="D4" s="129" t="s">
        <v>2428</v>
      </c>
      <c r="E4" s="16"/>
      <c r="F4" s="16">
        <v>0.20833333333333334</v>
      </c>
      <c r="G4" s="16"/>
      <c r="H4" s="14" t="s">
        <v>787</v>
      </c>
      <c r="I4" s="14" t="s">
        <v>786</v>
      </c>
      <c r="J4" s="129" t="str">
        <f>IF(ISNA(VLOOKUP(H4,限定アイテム!C:E,3,FALSE)),"",VLOOKUP(H4,限定アイテム!C:E,3,FALSE))</f>
        <v/>
      </c>
      <c r="K4" s="309" t="s">
        <v>2421</v>
      </c>
      <c r="L4" s="365"/>
    </row>
    <row r="5" spans="2:12">
      <c r="B5" s="90"/>
      <c r="C5" s="129"/>
      <c r="D5" s="129"/>
      <c r="E5" s="16"/>
      <c r="F5" s="16"/>
      <c r="G5" s="16"/>
      <c r="H5" s="126" t="s">
        <v>788</v>
      </c>
      <c r="I5" s="126" t="s">
        <v>789</v>
      </c>
      <c r="J5" s="129" t="str">
        <f>IF(ISNA(VLOOKUP(H5,限定アイテム!C:E,3,FALSE)),"",VLOOKUP(H5,限定アイテム!C:E,3,FALSE))</f>
        <v/>
      </c>
      <c r="K5" s="129"/>
      <c r="L5" s="365"/>
    </row>
    <row r="6" spans="2:12">
      <c r="B6" s="90"/>
      <c r="C6" s="129"/>
      <c r="D6" s="129"/>
      <c r="E6" s="16"/>
      <c r="F6" s="16"/>
      <c r="G6" s="16"/>
      <c r="H6" s="126" t="s">
        <v>790</v>
      </c>
      <c r="I6" s="126" t="s">
        <v>791</v>
      </c>
      <c r="J6" s="129" t="str">
        <f>IF(ISNA(VLOOKUP(H6,限定アイテム!C:E,3,FALSE)),"",VLOOKUP(H6,限定アイテム!C:E,3,FALSE))</f>
        <v/>
      </c>
      <c r="K6" s="129"/>
      <c r="L6" s="365"/>
    </row>
    <row r="7" spans="2:12">
      <c r="B7" s="90"/>
      <c r="C7" s="129"/>
      <c r="D7" s="129"/>
      <c r="E7" s="16"/>
      <c r="F7" s="16"/>
      <c r="G7" s="16"/>
      <c r="H7" s="126" t="s">
        <v>806</v>
      </c>
      <c r="I7" s="126" t="s">
        <v>806</v>
      </c>
      <c r="J7" s="129" t="str">
        <f>IF(ISNA(VLOOKUP(H7,限定アイテム!C:E,3,FALSE)),"",VLOOKUP(H7,限定アイテム!C:E,3,FALSE))</f>
        <v/>
      </c>
      <c r="K7" s="129" t="s">
        <v>2432</v>
      </c>
      <c r="L7" s="365"/>
    </row>
    <row r="8" spans="2:12">
      <c r="B8" s="90"/>
      <c r="C8" s="17" t="s">
        <v>806</v>
      </c>
      <c r="D8" s="17"/>
      <c r="E8" s="19">
        <f>E3+F4</f>
        <v>0.20833333333333334</v>
      </c>
      <c r="F8" s="79"/>
      <c r="G8" s="79"/>
      <c r="H8" s="17"/>
      <c r="I8" s="17"/>
      <c r="J8" s="17" t="str">
        <f>IF(ISNA(VLOOKUP(H8,限定アイテム!C:E,3,FALSE)),"",VLOOKUP(H8,限定アイテム!C:E,3,FALSE))</f>
        <v/>
      </c>
      <c r="K8" s="17"/>
      <c r="L8" s="364"/>
    </row>
    <row r="9" spans="2:12">
      <c r="B9" s="90"/>
      <c r="C9" s="11" t="str">
        <f>C8</f>
        <v>富山</v>
      </c>
      <c r="D9" s="11"/>
      <c r="E9" s="13">
        <f>E8</f>
        <v>0.20833333333333334</v>
      </c>
      <c r="F9" s="13"/>
      <c r="G9" s="13"/>
      <c r="H9" s="11"/>
      <c r="I9" s="11"/>
      <c r="J9" s="129" t="str">
        <f>IF(ISNA(VLOOKUP(H9,限定アイテム!C:E,3,FALSE)),"",VLOOKUP(H9,限定アイテム!C:E,3,FALSE))</f>
        <v/>
      </c>
      <c r="K9" s="129"/>
      <c r="L9" s="365"/>
    </row>
    <row r="10" spans="2:12" ht="27">
      <c r="B10" s="90"/>
      <c r="C10" s="126"/>
      <c r="D10" s="14" t="s">
        <v>778</v>
      </c>
      <c r="E10" s="14"/>
      <c r="F10" s="132">
        <v>0.29166666666666669</v>
      </c>
      <c r="G10" s="132"/>
      <c r="H10" s="14" t="s">
        <v>793</v>
      </c>
      <c r="I10" s="15" t="s">
        <v>2350</v>
      </c>
      <c r="J10" s="126" t="str">
        <f>IF(ISNA(VLOOKUP(H10,限定アイテム!C:E,3,FALSE)),"",VLOOKUP(H10,限定アイテム!C:E,3,FALSE))</f>
        <v/>
      </c>
      <c r="K10" s="309" t="s">
        <v>2422</v>
      </c>
      <c r="L10" s="366"/>
    </row>
    <row r="11" spans="2:12">
      <c r="B11" s="90"/>
      <c r="C11" s="126"/>
      <c r="D11" s="126"/>
      <c r="E11" s="126"/>
      <c r="F11" s="248"/>
      <c r="G11" s="248"/>
      <c r="H11" s="126" t="s">
        <v>792</v>
      </c>
      <c r="I11" s="14" t="s">
        <v>2351</v>
      </c>
      <c r="J11" s="126" t="str">
        <f>IF(ISNA(VLOOKUP(H11,限定アイテム!C:E,3,FALSE)),"",VLOOKUP(H11,限定アイテム!C:E,3,FALSE))</f>
        <v/>
      </c>
      <c r="K11" s="309"/>
      <c r="L11" s="366"/>
    </row>
    <row r="12" spans="2:12">
      <c r="B12" s="90"/>
      <c r="C12" s="126"/>
      <c r="D12" s="126"/>
      <c r="E12" s="126"/>
      <c r="F12" s="248"/>
      <c r="G12" s="248"/>
      <c r="H12" s="126" t="s">
        <v>779</v>
      </c>
      <c r="I12" s="126"/>
      <c r="J12" s="126" t="str">
        <f>IF(ISNA(VLOOKUP(H12,限定アイテム!C:E,3,FALSE)),"",VLOOKUP(H12,限定アイテム!C:E,3,FALSE))</f>
        <v/>
      </c>
      <c r="K12" s="309" t="s">
        <v>2433</v>
      </c>
      <c r="L12" s="366"/>
    </row>
    <row r="13" spans="2:12">
      <c r="B13" s="90"/>
      <c r="C13" s="126"/>
      <c r="D13" s="126"/>
      <c r="E13" s="126"/>
      <c r="F13" s="248"/>
      <c r="G13" s="248"/>
      <c r="H13" s="126" t="s">
        <v>794</v>
      </c>
      <c r="I13" s="126" t="s">
        <v>2353</v>
      </c>
      <c r="J13" s="126" t="str">
        <f>IF(ISNA(VLOOKUP(H13,限定アイテム!C:E,3,FALSE)),"",VLOOKUP(H13,限定アイテム!C:E,3,FALSE))</f>
        <v/>
      </c>
      <c r="K13" s="309"/>
      <c r="L13" s="366"/>
    </row>
    <row r="14" spans="2:12">
      <c r="B14" s="90"/>
      <c r="C14" s="126"/>
      <c r="D14" s="126"/>
      <c r="E14" s="126"/>
      <c r="F14" s="248"/>
      <c r="G14" s="248"/>
      <c r="H14" s="126" t="s">
        <v>795</v>
      </c>
      <c r="I14" s="126"/>
      <c r="J14" s="126" t="str">
        <f>IF(ISNA(VLOOKUP(H14,限定アイテム!C:E,3,FALSE)),"",VLOOKUP(H14,限定アイテム!C:E,3,FALSE))</f>
        <v/>
      </c>
      <c r="K14" s="309"/>
      <c r="L14" s="366"/>
    </row>
    <row r="15" spans="2:12">
      <c r="B15" s="90"/>
      <c r="C15" s="126"/>
      <c r="D15" s="126"/>
      <c r="E15" s="126"/>
      <c r="F15" s="248"/>
      <c r="G15" s="248"/>
      <c r="H15" s="126" t="s">
        <v>783</v>
      </c>
      <c r="I15" s="126" t="s">
        <v>2352</v>
      </c>
      <c r="J15" s="126" t="str">
        <f>IF(ISNA(VLOOKUP(H15,限定アイテム!C:E,3,FALSE)),"",VLOOKUP(H15,限定アイテム!C:E,3,FALSE))</f>
        <v>兼六園</v>
      </c>
      <c r="K15" s="309" t="s">
        <v>2434</v>
      </c>
      <c r="L15" s="366"/>
    </row>
    <row r="16" spans="2:12">
      <c r="B16" s="90"/>
      <c r="C16" s="126"/>
      <c r="D16" s="126"/>
      <c r="E16" s="126"/>
      <c r="F16" s="248"/>
      <c r="G16" s="248"/>
      <c r="H16" s="126" t="s">
        <v>799</v>
      </c>
      <c r="I16" s="126"/>
      <c r="J16" s="126" t="str">
        <f>IF(ISNA(VLOOKUP(H16,限定アイテム!C:E,3,FALSE)),"",VLOOKUP(H16,限定アイテム!C:E,3,FALSE))</f>
        <v/>
      </c>
      <c r="K16" s="309"/>
      <c r="L16" s="366"/>
    </row>
    <row r="17" spans="2:12" ht="27">
      <c r="B17" s="90"/>
      <c r="C17" s="126"/>
      <c r="D17" s="126"/>
      <c r="E17" s="126"/>
      <c r="F17" s="248"/>
      <c r="G17" s="248"/>
      <c r="H17" s="126" t="s">
        <v>805</v>
      </c>
      <c r="I17" s="125" t="s">
        <v>2354</v>
      </c>
      <c r="J17" s="126" t="str">
        <f>IF(ISNA(VLOOKUP(H17,限定アイテム!C:E,3,FALSE)),"",VLOOKUP(H17,限定アイテム!C:E,3,FALSE))</f>
        <v/>
      </c>
      <c r="K17" s="309"/>
      <c r="L17" s="366"/>
    </row>
    <row r="18" spans="2:12">
      <c r="B18" s="90"/>
      <c r="C18" s="126"/>
      <c r="D18" s="126"/>
      <c r="E18" s="126"/>
      <c r="F18" s="248"/>
      <c r="G18" s="248"/>
      <c r="H18" s="126" t="s">
        <v>2376</v>
      </c>
      <c r="I18" s="379" t="s">
        <v>2377</v>
      </c>
      <c r="J18" s="126"/>
      <c r="K18" s="309"/>
      <c r="L18" s="366"/>
    </row>
    <row r="19" spans="2:12">
      <c r="B19" s="90"/>
      <c r="C19" s="126"/>
      <c r="D19" s="126"/>
      <c r="E19" s="126"/>
      <c r="F19" s="248"/>
      <c r="G19" s="248"/>
      <c r="H19" s="126" t="s">
        <v>797</v>
      </c>
      <c r="I19" s="126" t="s">
        <v>2429</v>
      </c>
      <c r="J19" s="126" t="str">
        <f>IF(ISNA(VLOOKUP(H19,限定アイテム!C:E,3,FALSE)),"",VLOOKUP(H19,限定アイテム!C:E,3,FALSE))</f>
        <v/>
      </c>
      <c r="K19" s="309"/>
      <c r="L19" s="366"/>
    </row>
    <row r="20" spans="2:12">
      <c r="B20" s="90"/>
      <c r="C20" s="126"/>
      <c r="D20" s="126"/>
      <c r="E20" s="126"/>
      <c r="F20" s="248"/>
      <c r="G20" s="248"/>
      <c r="H20" s="126" t="s">
        <v>781</v>
      </c>
      <c r="I20" s="126"/>
      <c r="J20" s="126" t="str">
        <f>IF(ISNA(VLOOKUP(H20,限定アイテム!C:E,3,FALSE)),"",VLOOKUP(H20,限定アイテム!C:E,3,FALSE))</f>
        <v/>
      </c>
      <c r="K20" s="378"/>
      <c r="L20" s="366"/>
    </row>
    <row r="21" spans="2:12">
      <c r="B21" s="90"/>
      <c r="C21" s="126"/>
      <c r="D21" s="126"/>
      <c r="E21" s="126"/>
      <c r="F21" s="248"/>
      <c r="G21" s="248"/>
      <c r="H21" s="126" t="s">
        <v>798</v>
      </c>
      <c r="I21" s="125" t="s">
        <v>2430</v>
      </c>
      <c r="J21" s="126" t="str">
        <f>IF(ISNA(VLOOKUP(H21,限定アイテム!C:E,3,FALSE)),"",VLOOKUP(H21,限定アイテム!C:E,3,FALSE))</f>
        <v>大王イカ</v>
      </c>
      <c r="K21" s="309"/>
      <c r="L21" s="366"/>
    </row>
    <row r="22" spans="2:12">
      <c r="B22" s="90"/>
      <c r="C22" s="126"/>
      <c r="D22" s="126"/>
      <c r="E22" s="126"/>
      <c r="F22" s="248"/>
      <c r="G22" s="248"/>
      <c r="H22" s="126" t="s">
        <v>796</v>
      </c>
      <c r="I22" s="126" t="s">
        <v>2355</v>
      </c>
      <c r="J22" s="126" t="str">
        <f>IF(ISNA(VLOOKUP(H22,限定アイテム!C:E,3,FALSE)),"",VLOOKUP(H22,限定アイテム!C:E,3,FALSE))</f>
        <v/>
      </c>
      <c r="K22" s="309"/>
      <c r="L22" s="366"/>
    </row>
    <row r="23" spans="2:12">
      <c r="B23" s="90"/>
      <c r="C23" s="17" t="s">
        <v>2431</v>
      </c>
      <c r="D23" s="17"/>
      <c r="E23" s="79">
        <f>E9+F10</f>
        <v>0.5</v>
      </c>
      <c r="F23" s="79"/>
      <c r="G23" s="79"/>
      <c r="H23" s="17"/>
      <c r="I23" s="17"/>
      <c r="J23" s="17" t="str">
        <f>IF(ISNA(VLOOKUP(H23,限定アイテム!C:E,3,FALSE)),"",VLOOKUP(H23,限定アイテム!C:E,3,FALSE))</f>
        <v/>
      </c>
      <c r="K23" s="310"/>
      <c r="L23" s="367"/>
    </row>
    <row r="24" spans="2:12">
      <c r="B24" s="90"/>
      <c r="C24" s="11" t="str">
        <f>C23</f>
        <v>氷見駅</v>
      </c>
      <c r="D24" s="11"/>
      <c r="E24" s="13">
        <f>E23</f>
        <v>0.5</v>
      </c>
      <c r="F24" s="13"/>
      <c r="G24" s="13"/>
      <c r="H24" s="11"/>
      <c r="I24" s="11"/>
      <c r="J24" s="129" t="str">
        <f>IF(ISNA(VLOOKUP(H24,限定アイテム!C:E,3,FALSE)),"",VLOOKUP(H24,限定アイテム!C:E,3,FALSE))</f>
        <v/>
      </c>
      <c r="K24" s="129"/>
      <c r="L24" s="365"/>
    </row>
    <row r="25" spans="2:12">
      <c r="B25" s="90"/>
      <c r="C25" s="126"/>
      <c r="D25" s="14" t="s">
        <v>2428</v>
      </c>
      <c r="E25" s="14"/>
      <c r="F25" s="132">
        <v>0.25</v>
      </c>
      <c r="G25" s="132"/>
      <c r="H25" s="14"/>
      <c r="I25" s="14"/>
      <c r="J25" s="126" t="str">
        <f>IF(ISNA(VLOOKUP(H25,限定アイテム!C:E,3,FALSE)),"",VLOOKUP(H25,限定アイテム!C:E,3,FALSE))</f>
        <v/>
      </c>
      <c r="K25" s="126"/>
      <c r="L25" s="370"/>
    </row>
    <row r="26" spans="2:12">
      <c r="B26" s="90"/>
      <c r="C26" s="17" t="s">
        <v>624</v>
      </c>
      <c r="D26" s="17"/>
      <c r="E26" s="79">
        <f>E24+F25</f>
        <v>0.75</v>
      </c>
      <c r="F26" s="79"/>
      <c r="G26" s="79"/>
      <c r="H26" s="17"/>
      <c r="I26" s="17"/>
      <c r="J26" s="17" t="str">
        <f>IF(ISNA(VLOOKUP(H26,限定アイテム!C:E,3,FALSE)),"",VLOOKUP(H26,限定アイテム!C:E,3,FALSE))</f>
        <v/>
      </c>
      <c r="K26" s="17"/>
      <c r="L26" s="364"/>
    </row>
    <row r="27" spans="2:12">
      <c r="B27" s="90"/>
      <c r="C27" s="11"/>
      <c r="D27" s="129"/>
      <c r="E27" s="130"/>
      <c r="F27" s="130"/>
      <c r="G27" s="130"/>
      <c r="H27" s="129"/>
      <c r="I27" s="129"/>
      <c r="J27" s="129" t="str">
        <f>IF(ISNA(VLOOKUP(H27,限定アイテム!C:E,3,FALSE)),"",VLOOKUP(H27,限定アイテム!C:E,3,FALSE))</f>
        <v/>
      </c>
      <c r="K27" s="129"/>
      <c r="L27" s="365"/>
    </row>
    <row r="28" spans="2:12">
      <c r="B28" s="90"/>
      <c r="C28" s="14"/>
      <c r="D28" s="14"/>
      <c r="E28" s="132"/>
      <c r="F28" s="132"/>
      <c r="G28" s="132"/>
      <c r="H28" s="14"/>
      <c r="I28" s="14"/>
      <c r="J28" s="14" t="str">
        <f>IF(ISNA(VLOOKUP(H28,限定アイテム!C:E,3,FALSE)),"",VLOOKUP(H28,限定アイテム!C:E,3,FALSE))</f>
        <v/>
      </c>
      <c r="K28" s="14"/>
      <c r="L28" s="363"/>
    </row>
    <row r="29" spans="2:12" ht="14.25" thickBot="1">
      <c r="B29" s="93"/>
      <c r="C29" s="94"/>
      <c r="D29" s="94"/>
      <c r="E29" s="313"/>
      <c r="F29" s="313"/>
      <c r="G29" s="313"/>
      <c r="H29" s="94"/>
      <c r="I29" s="94"/>
      <c r="J29" s="94" t="str">
        <f>IF(ISNA(VLOOKUP(H29,限定アイテム!C:E,3,FALSE)),"",VLOOKUP(H29,限定アイテム!C:E,3,FALSE))</f>
        <v/>
      </c>
      <c r="K29" s="94"/>
      <c r="L29" s="371"/>
    </row>
  </sheetData>
  <phoneticPr fontId="3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14</vt:i4>
      </vt:variant>
    </vt:vector>
  </HeadingPairs>
  <TitlesOfParts>
    <vt:vector size="32" baseType="lpstr">
      <vt:lpstr>国</vt:lpstr>
      <vt:lpstr>絵巻</vt:lpstr>
      <vt:lpstr>限定アイテム</vt:lpstr>
      <vt:lpstr>新幹線</vt:lpstr>
      <vt:lpstr>html雛形</vt:lpstr>
      <vt:lpstr>沖縄案</vt:lpstr>
      <vt:lpstr>雛形</vt:lpstr>
      <vt:lpstr>10.10.09</vt:lpstr>
      <vt:lpstr>10.10.02</vt:lpstr>
      <vt:lpstr>10.09.17</vt:lpstr>
      <vt:lpstr>10.09.11</vt:lpstr>
      <vt:lpstr>10.0825</vt:lpstr>
      <vt:lpstr>10.0625</vt:lpstr>
      <vt:lpstr>10.0228</vt:lpstr>
      <vt:lpstr>10.0213</vt:lpstr>
      <vt:lpstr>09.1121</vt:lpstr>
      <vt:lpstr>09.1114</vt:lpstr>
      <vt:lpstr>09.1103</vt:lpstr>
      <vt:lpstr>___xlnm.Print_Area_1</vt:lpstr>
      <vt:lpstr>__xlnm.Print_Area_2</vt:lpstr>
      <vt:lpstr>'09.1121'!Print_Area</vt:lpstr>
      <vt:lpstr>'10.0213'!Print_Area</vt:lpstr>
      <vt:lpstr>'10.0228'!Print_Area</vt:lpstr>
      <vt:lpstr>'10.0625'!Print_Area</vt:lpstr>
      <vt:lpstr>'10.0825'!Print_Area</vt:lpstr>
      <vt:lpstr>'10.09.11'!Print_Area</vt:lpstr>
      <vt:lpstr>'10.09.17'!Print_Area</vt:lpstr>
      <vt:lpstr>'10.10.02'!Print_Area</vt:lpstr>
      <vt:lpstr>'10.10.09'!Print_Area</vt:lpstr>
      <vt:lpstr>html雛形!Print_Area</vt:lpstr>
      <vt:lpstr>沖縄案!Print_Area</vt:lpstr>
      <vt:lpstr>雛形!Print_Area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name</cp:lastModifiedBy>
  <cp:lastPrinted>2010-09-26T11:40:30Z</cp:lastPrinted>
  <dcterms:created xsi:type="dcterms:W3CDTF">2009-11-01T14:18:22Z</dcterms:created>
  <dcterms:modified xsi:type="dcterms:W3CDTF">2010-11-07T07:09:48Z</dcterms:modified>
</cp:coreProperties>
</file>